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<sst xmlns="http://schemas.openxmlformats.org/spreadsheetml/2006/main" count="1346" uniqueCount="590">
  <si>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</si>
  <si>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</si>
  <si>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</si>
  <si>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</si>
  <si>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</si>
  <si>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</si>
  <si>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</si>
  <si>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</si>
  <si>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</si>
  <si>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</si>
  <si>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</si>
  <si>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</si>
  <si>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</si>
  <si>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</si>
  <si>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</si>
  <si>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</si>
  <si>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</si>
  <si>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</si>
  <si>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</si>
  <si>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</si>
  <si>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</si>
  <si>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</si>
  <si>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</si>
  <si>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</si>
  <si>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</si>
  <si>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</si>
  <si>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</si>
  <si>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</si>
  <si>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</si>
  <si>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</si>
  <si>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</si>
  <si>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</si>
  <si>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</si>
  <si>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</si>
  <si>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</si>
  <si>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</si>
  <si>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</si>
  <si>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</si>
  <si>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</si>
  <si>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</si>
  <si>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</si>
  <si>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</si>
  <si>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</si>
  <si>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</si>
  <si>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</si>
  <si>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</si>
  <si>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</si>
  <si>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</si>
  <si>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</si>
  <si>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</si>
  <si>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</si>
  <si>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</si>
  <si>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</si>
  <si>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</si>
  <si>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</si>
  <si>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</si>
  <si>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</si>
  <si>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</si>
  <si>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</si>
  <si>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</si>
  <si>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</si>
  <si>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</si>
  <si>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</si>
  <si>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</si>
  <si>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</si>
  <si>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</si>
  <si>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</si>
  <si>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</si>
  <si>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</si>
  <si>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</si>
  <si>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</si>
  <si>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</si>
  <si>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</si>
  <si>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</si>
  <si>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</si>
  <si>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</si>
  <si>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</si>
  <si>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</si>
  <si>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</si>
  <si>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</si>
  <si>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</si>
  <si>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</si>
  <si>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</si>
  <si>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</si>
  <si>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</si>
  <si>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</si>
  <si>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</si>
  <si>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</si>
  <si>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</si>
  <si>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</si>
  <si>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</si>
  <si>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</si>
  <si>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</si>
  <si>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</si>
  <si>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</si>
  <si>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</si>
  <si>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</si>
  <si>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</si>
  <si>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</si>
  <si>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</si>
  <si>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</si>
  <si>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</si>
  <si>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</si>
  <si>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</si>
  <si>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</si>
  <si>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</si>
  <si>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</si>
  <si>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</si>
  <si>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</si>
  <si>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</si>
  <si>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</si>
  <si>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</si>
  <si>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</si>
  <si>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</si>
  <si>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</si>
  <si>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</si>
  <si>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</si>
  <si>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</si>
  <si>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</si>
  <si>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</si>
  <si>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</si>
  <si>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</si>
  <si>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</si>
  <si>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</si>
  <si>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</si>
  <si>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</si>
  <si>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</si>
  <si>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</si>
  <si>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</si>
  <si>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</si>
  <si>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</si>
  <si>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</si>
  <si>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</si>
  <si>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</si>
  <si>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</si>
  <si>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</si>
  <si>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</si>
  <si>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</si>
  <si>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</si>
  <si>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</si>
  <si>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</si>
  <si>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</si>
  <si>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</si>
  <si>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</si>
  <si>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</si>
  <si>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</si>
  <si>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</si>
  <si>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</si>
  <si>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</si>
  <si>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</si>
  <si>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</si>
  <si>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</si>
  <si>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</si>
  <si>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</si>
  <si>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</si>
  <si>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</si>
  <si>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</si>
  <si>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</si>
  <si>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</si>
  <si>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</si>
  <si>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</si>
  <si>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</si>
  <si>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</si>
  <si>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</si>
  <si>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</si>
  <si>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</si>
  <si>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</si>
  <si>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</si>
  <si>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</si>
  <si>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</si>
  <si>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</si>
  <si>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</si>
  <si>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</si>
  <si>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</si>
  <si>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</si>
  <si>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</si>
  <si>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</si>
  <si>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</si>
  <si>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</si>
  <si>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</si>
  <si>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</si>
  <si>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</si>
  <si>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</si>
  <si>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</si>
  <si>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</si>
  <si>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</si>
  <si>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</si>
  <si>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</si>
  <si>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</si>
  <si>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</si>
  <si>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</si>
  <si>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</si>
  <si>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</si>
  <si>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</si>
  <si>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</si>
  <si>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</si>
  <si>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</si>
  <si>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</si>
  <si>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</si>
  <si>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</si>
  <si>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</si>
  <si>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</si>
  <si>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</si>
  <si>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</si>
  <si>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</si>
  <si>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</si>
  <si>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</si>
  <si>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</si>
  <si>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</si>
  <si>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</si>
  <si>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</si>
  <si>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</si>
  <si>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</si>
  <si>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</si>
  <si>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</si>
  <si>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</si>
  <si>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</si>
  <si>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</si>
  <si>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</si>
  <si>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</si>
  <si>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</si>
  <si>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</si>
  <si>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</si>
  <si>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</si>
  <si>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</si>
  <si>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</si>
  <si>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</si>
  <si>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</si>
  <si>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</si>
  <si>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</si>
  <si>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</si>
  <si>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</si>
  <si>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</si>
  <si>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</si>
  <si>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</si>
  <si>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</si>
  <si>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</si>
  <si>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</si>
  <si>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</si>
  <si>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</si>
  <si>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</si>
  <si>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</si>
  <si>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</si>
  <si>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</si>
  <si>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</si>
  <si>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</si>
  <si>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</si>
  <si>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</si>
  <si>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</si>
  <si>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</si>
  <si>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</si>
  <si>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</si>
  <si>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</si>
  <si>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</si>
  <si>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</si>
  <si>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</si>
  <si>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</si>
  <si>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</si>
  <si>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</si>
  <si>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</si>
  <si>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</si>
  <si>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</si>
  <si>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</si>
  <si>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</si>
  <si>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</si>
  <si>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</si>
  <si>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</si>
  <si>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</si>
  <si>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</si>
  <si>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</si>
  <si>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</si>
  <si>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</si>
  <si>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</si>
  <si>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</si>
  <si>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</si>
  <si>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</si>
  <si>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</si>
  <si>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</si>
  <si>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</si>
  <si>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</si>
  <si>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</si>
  <si>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</si>
  <si>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</si>
  <si>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</si>
  <si>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</si>
  <si>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</si>
  <si>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</si>
  <si>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</si>
  <si>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</si>
  <si>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</si>
  <si>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</si>
  <si>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</si>
  <si>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</si>
  <si>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</si>
  <si>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</si>
  <si>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</si>
  <si>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</si>
  <si>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</si>
  <si>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</si>
  <si>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</si>
  <si>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</si>
  <si>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</si>
  <si>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</si>
  <si>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</si>
  <si>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</si>
  <si>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</si>
  <si>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</si>
  <si>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</si>
  <si>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</si>
  <si>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</si>
  <si>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</si>
  <si>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</si>
  <si>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</si>
  <si>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</si>
  <si>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</si>
  <si>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</si>
  <si>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</si>
  <si>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</si>
  <si>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</si>
  <si>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</si>
  <si>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</si>
  <si>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</si>
  <si>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</si>
  <si>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</si>
  <si>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</si>
  <si>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</si>
  <si>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</si>
  <si>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</si>
  <si>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</si>
  <si>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</si>
  <si>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</si>
  <si>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</si>
  <si>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</si>
  <si>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</si>
  <si>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</si>
  <si>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</si>
  <si>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</si>
  <si>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</si>
  <si>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</si>
  <si>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</si>
  <si>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</si>
  <si>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</si>
  <si>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</si>
  <si>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</si>
  <si>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</si>
  <si>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</si>
  <si>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</si>
  <si>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</si>
  <si>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</si>
  <si>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</si>
  <si>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</si>
  <si>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</si>
  <si>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</si>
  <si>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</si>
  <si>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</si>
  <si>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</si>
  <si>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</si>
  <si>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</si>
  <si>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</si>
  <si>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</si>
  <si>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</si>
  <si>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</si>
  <si>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</si>
  <si>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</si>
  <si>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</si>
  <si>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</si>
  <si>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</si>
  <si>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</si>
  <si>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</si>
  <si>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</si>
  <si>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</si>
  <si>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</si>
  <si>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</si>
  <si>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</si>
  <si>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</si>
  <si>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</si>
  <si>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</si>
  <si>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</si>
  <si>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</si>
  <si>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</si>
  <si>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</si>
  <si>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</si>
  <si>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</si>
  <si>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</si>
  <si>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</si>
  <si>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</si>
  <si>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</si>
  <si>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</si>
  <si>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</si>
  <si>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</si>
  <si>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</si>
  <si>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</si>
  <si>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</si>
  <si>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</si>
  <si>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</si>
  <si>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</si>
  <si>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</si>
  <si>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</si>
  <si>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</si>
  <si>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</si>
  <si>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</si>
  <si>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</si>
  <si>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</si>
  <si>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</si>
  <si>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</si>
  <si>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</si>
  <si>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</si>
  <si>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</si>
  <si>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</si>
  <si>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</si>
  <si>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</si>
  <si>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</si>
  <si>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</si>
  <si>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</si>
  <si>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</si>
  <si>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</si>
  <si>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</si>
  <si>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</si>
  <si>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</si>
  <si>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</si>
  <si>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</si>
  <si>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</si>
  <si>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</si>
  <si>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</si>
  <si>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</si>
  <si>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</si>
  <si>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</si>
  <si>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</si>
  <si>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</si>
  <si>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</si>
  <si>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</si>
  <si>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</si>
  <si>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</si>
  <si>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</si>
  <si>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</si>
  <si>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</si>
  <si>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</si>
  <si>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</si>
  <si>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</si>
  <si>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</si>
  <si>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</si>
  <si>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</si>
  <si>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</si>
  <si>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</si>
  <si>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</si>
  <si>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</si>
  <si>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</si>
  <si>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</si>
  <si>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</si>
  <si>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</si>
  <si>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</si>
  <si>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</si>
  <si>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</si>
  <si>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</si>
  <si>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</si>
  <si>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</si>
  <si>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</si>
  <si>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</si>
  <si>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</si>
  <si>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</si>
  <si>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</si>
  <si>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</si>
  <si>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</si>
  <si>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</si>
  <si>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</si>
  <si>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</si>
  <si>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</si>
  <si>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</si>
  <si>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</si>
  <si>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</si>
  <si>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</si>
  <si>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</si>
  <si>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</si>
  <si>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</si>
  <si>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</si>
  <si>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</si>
  <si>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</si>
  <si>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</si>
  <si>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</si>
  <si>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</si>
  <si>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</si>
  <si>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</si>
  <si>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</si>
  <si>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</si>
  <si>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</si>
  <si>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</si>
  <si>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</si>
  <si>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</si>
  <si>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</si>
  <si>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</si>
  <si>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</si>
  <si>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</si>
  <si>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</si>
  <si>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</si>
  <si>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</si>
  <si>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</si>
  <si>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</si>
  <si>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</si>
  <si>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</si>
  <si>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</si>
  <si>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</si>
  <si>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</si>
  <si>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</si>
  <si>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</si>
  <si>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</si>
  <si>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</si>
  <si>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</si>
  <si>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</si>
  <si>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</si>
  <si>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</si>
  <si>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</si>
  <si>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</si>
  <si>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</si>
  <si>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</si>
  <si>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</si>
  <si>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</si>
  <si>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</si>
  <si>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</si>
  <si>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</si>
  <si>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</si>
  <si>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</si>
  <si>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</si>
  <si>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</si>
  <si>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</si>
  <si>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</si>
  <si>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</si>
  <si>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</si>
  <si>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</si>
  <si>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</si>
  <si>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</si>
  <si>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</si>
  <si>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</si>
  <si>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</si>
  <si>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</si>
  <si>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</si>
  <si>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</si>
  <si>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</si>
  <si>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</si>
  <si>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</si>
  <si>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</si>
  <si>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</si>
  <si>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</si>
  <si>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</si>
  <si>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</si>
  <si>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</si>
  <si>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</si>
  <si>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</si>
  <si>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</si>
  <si>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</si>
  <si>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</si>
  <si>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</si>
  <si>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</si>
  <si>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</si>
  <si>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</si>
  <si>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</si>
  <si>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</si>
  <si>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</si>
  <si>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</si>
  <si>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</si>
  <si>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</si>
  <si>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</si>
  <si>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</si>
  <si>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</si>
  <si>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</si>
  <si>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</si>
  <si>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</si>
  <si>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</si>
  <si>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</si>
  <si>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</si>
  <si>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</si>
  <si>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</si>
  <si>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</si>
  <si>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</si>
  <si>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</si>
  <si>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</si>
  <si>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</si>
  <si>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</si>
  <si>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</si>
  <si>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</si>
  <si>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</si>
  <si>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</si>
  <si>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</si>
  <si>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</si>
  <si>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可</t>
  </si>
  <si>
    <t>不要</t>
  </si>
  <si>
    <t>使わない</t>
  </si>
  <si>
    <t>応相談</t>
  </si>
  <si>
    <t>中型トラック</t>
  </si>
  <si>
    <t>なくても良い</t>
  </si>
  <si>
    <t>着替えの出来る部屋を１室、ご準備お願い致します。</t>
    <rPh sb="14" eb="16">
      <t>ジュンビ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</si>
</sst>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305517</xdr:colOff>
      <xdr:row>64</xdr:row>
      <xdr:rowOff>207655</xdr:rowOff>
    </xdr:from>
    <xdr:to>
      <xdr:col>10</xdr:col>
      <xdr:colOff>219950</xdr:colOff>
      <xdr:row>65</xdr:row>
      <xdr:rowOff>235462</xdr:rowOff>
    </xdr:to>
    <xdr:grpSp>
      <xdr:nvGrpSpPr>
        <xdr:cNvPr id="4" name="グループ化 3">
          <a:extLst>
            <a:ext uri="{FF2B5EF4-FFF2-40B4-BE49-F238E27FC236}">
              <a16:creationId xmlns:a16="http://schemas.microsoft.com/office/drawing/2014/main" id="{4CB769B3-5E4B-4C8A-AC35-0097DFA869E5}"/>
            </a:ext>
          </a:extLst>
        </xdr:cNvPr>
        <xdr:cNvGrpSpPr/>
      </xdr:nvGrpSpPr>
      <xdr:grpSpPr>
        <a:xfrm>
          <a:off x="1608465" y="16966263"/>
          <a:ext cx="4820707" cy="270425"/>
          <a:chOff x="1076477" y="14931738"/>
          <a:chExt cx="4160761" cy="318369"/>
        </a:xfrm>
      </xdr:grpSpPr>
      <xdr:cxnSp macro="">
        <xdr:nvCxnSpPr>
          <xdr:cNvPr id="5" name="直線矢印コネクタ 4">
            <a:extLst>
              <a:ext uri="{FF2B5EF4-FFF2-40B4-BE49-F238E27FC236}">
                <a16:creationId xmlns:a16="http://schemas.microsoft.com/office/drawing/2014/main" id="{2B17FE09-819C-161E-C4FF-F09A209B29B1}"/>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A7C0D2EE-F013-07A9-3680-D2F5376B8B3B}"/>
              </a:ext>
            </a:extLst>
          </xdr:cNvPr>
          <xdr:cNvSpPr txBox="1"/>
        </xdr:nvSpPr>
        <xdr:spPr>
          <a:xfrm>
            <a:off x="2794000" y="14931738"/>
            <a:ext cx="1056317" cy="31836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７．２ｍ以上</a:t>
            </a:r>
          </a:p>
        </xdr:txBody>
      </xdr:sp>
    </xdr:grpSp>
    <xdr:clientData/>
  </xdr:twoCellAnchor>
  <xdr:twoCellAnchor>
    <xdr:from>
      <xdr:col>8</xdr:col>
      <xdr:colOff>226903</xdr:colOff>
      <xdr:row>63</xdr:row>
      <xdr:rowOff>161708</xdr:rowOff>
    </xdr:from>
    <xdr:to>
      <xdr:col>10</xdr:col>
      <xdr:colOff>16512</xdr:colOff>
      <xdr:row>71</xdr:row>
      <xdr:rowOff>210431</xdr:rowOff>
    </xdr:to>
    <xdr:grpSp>
      <xdr:nvGrpSpPr>
        <xdr:cNvPr id="9" name="グループ化 8">
          <a:extLst>
            <a:ext uri="{FF2B5EF4-FFF2-40B4-BE49-F238E27FC236}">
              <a16:creationId xmlns:a16="http://schemas.microsoft.com/office/drawing/2014/main" id="{ABD836D7-AE83-4422-8343-190105423FED}"/>
            </a:ext>
          </a:extLst>
        </xdr:cNvPr>
        <xdr:cNvGrpSpPr/>
      </xdr:nvGrpSpPr>
      <xdr:grpSpPr>
        <a:xfrm>
          <a:off x="5052304" y="16677699"/>
          <a:ext cx="1173430" cy="1989666"/>
          <a:chOff x="5115145" y="13014477"/>
          <a:chExt cx="1090852" cy="1439333"/>
        </a:xfrm>
      </xdr:grpSpPr>
      <xdr:cxnSp macro="">
        <xdr:nvCxnSpPr>
          <xdr:cNvPr id="11" name="直線矢印コネクタ 10">
            <a:extLst>
              <a:ext uri="{FF2B5EF4-FFF2-40B4-BE49-F238E27FC236}">
                <a16:creationId xmlns:a16="http://schemas.microsoft.com/office/drawing/2014/main" id="{21849C12-7473-2254-DE1B-9351CF97A636}"/>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D03CAB4F-DDBC-CDD2-31BA-EE45C62A173D}"/>
              </a:ext>
            </a:extLst>
          </xdr:cNvPr>
          <xdr:cNvSpPr txBox="1"/>
        </xdr:nvSpPr>
        <xdr:spPr>
          <a:xfrm>
            <a:off x="5115145" y="13601096"/>
            <a:ext cx="1090852"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ja-JP" altLang="ja-JP" sz="1100" b="1">
                <a:solidFill>
                  <a:schemeClr val="dk1"/>
                </a:solidFill>
                <a:effectLst/>
                <a:latin typeface="+mn-lt"/>
                <a:ea typeface="+mn-ea"/>
                <a:cs typeface="+mn-cs"/>
              </a:rPr>
              <a:t>７．２</a:t>
            </a:r>
            <a:r>
              <a:rPr kumimoji="1" lang="ja-JP" altLang="en-US" sz="1100" b="1"/>
              <a:t>ｍ以上</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B32" sqref="B32:G32"/>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B32" sqref="B32:G32"/>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19.899999999999999" customHeight="1" x14ac:dyDescent="0.15">
      <c r="A2" s="34"/>
      <c r="B2" s="32" t="s">
        <v>0</v>
      </c>
      <c r="C2" s="153" t="s">
        <v>242</v>
      </c>
      <c r="D2" s="154"/>
      <c r="E2" s="33" t="s">
        <v>5</v>
      </c>
      <c r="F2" s="35" t="str">
        <f>VLOOKUP($C$2,'R6_制作団体一覧'!A:H,2,FALSE)</f>
        <v>伝統芸能</v>
      </c>
      <c r="G2" s="32" t="s">
        <v>2</v>
      </c>
      <c r="H2" s="36" t="str">
        <f>VLOOKUP($C$2,'R6_制作団体一覧'!A:H,3,FALSE)</f>
        <v>邦舞</v>
      </c>
      <c r="I2" s="33" t="s">
        <v>20</v>
      </c>
      <c r="J2" s="35" t="str">
        <f>VLOOKUP($C$2,'R6_制作団体一覧'!A:H,5,FALSE)</f>
        <v>A区分</v>
      </c>
      <c r="K2" s="33" t="s">
        <v>3</v>
      </c>
      <c r="L2" s="35" t="str">
        <f>VLOOKUP($C$2,'R6_制作団体一覧'!A:H,6,FALSE)</f>
        <v>J</v>
      </c>
      <c r="M2" s="34"/>
      <c r="N2" s="54"/>
      <c r="O2" s="54"/>
      <c r="P2" s="54"/>
      <c r="Q2" s="54"/>
      <c r="R2" s="54"/>
      <c r="S2" s="54"/>
      <c r="T2" s="54"/>
      <c r="U2" s="54"/>
      <c r="V2" s="54"/>
      <c r="W2" s="54"/>
      <c r="X2" s="54"/>
      <c r="Y2" s="54"/>
      <c r="Z2" s="54"/>
      <c r="AA2" s="54"/>
    </row>
    <row r="3" spans="1:27" ht="19.899999999999999" customHeight="1" x14ac:dyDescent="0.15">
      <c r="A3" s="34"/>
      <c r="B3" s="33" t="s">
        <v>1</v>
      </c>
      <c r="C3" s="151" t="str">
        <f>VLOOKUP($C$2,'R6_制作団体一覧'!A:H,8,FALSE)</f>
        <v>沖縄伝統組踊「子の会」</v>
      </c>
      <c r="D3" s="151"/>
      <c r="E3" s="151"/>
      <c r="F3" s="151"/>
      <c r="G3" s="151"/>
      <c r="H3" s="33" t="s">
        <v>4</v>
      </c>
      <c r="I3" s="152" t="str">
        <f>VLOOKUP($C$2,'R6_制作団体一覧'!A:H,7,FALSE)</f>
        <v>株式会社BOX4628</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582</v>
      </c>
      <c r="G13" s="158"/>
      <c r="H13" s="123" t="s">
        <v>51</v>
      </c>
      <c r="I13" s="124"/>
      <c r="J13" s="124"/>
      <c r="K13" s="58">
        <v>60</v>
      </c>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7.2</v>
      </c>
      <c r="H14" s="62" t="s">
        <v>43</v>
      </c>
      <c r="I14" s="63" t="s">
        <v>45</v>
      </c>
      <c r="J14" s="64">
        <v>7.2</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v>0</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583</v>
      </c>
      <c r="H16" s="165"/>
      <c r="I16" s="166" t="s">
        <v>49</v>
      </c>
      <c r="J16" s="167"/>
      <c r="K16" s="121" t="s">
        <v>583</v>
      </c>
      <c r="L16" s="122"/>
      <c r="M16" s="41"/>
      <c r="N16" s="54"/>
      <c r="O16" s="54"/>
      <c r="P16" s="54"/>
      <c r="Q16" s="54"/>
      <c r="R16" s="54"/>
      <c r="S16" s="54"/>
      <c r="T16" s="54"/>
      <c r="U16" s="54"/>
      <c r="V16" s="54"/>
      <c r="W16" s="54"/>
      <c r="X16" s="54"/>
      <c r="Y16" s="54"/>
      <c r="Z16" s="54"/>
      <c r="AA16" s="54"/>
    </row>
    <row r="17" spans="1:27" ht="22.9" customHeight="1" x14ac:dyDescent="0.15">
      <c r="A17" s="41"/>
      <c r="B17" s="127" t="s">
        <v>56</v>
      </c>
      <c r="C17" s="128"/>
      <c r="D17" s="128"/>
      <c r="E17" s="128"/>
      <c r="F17" s="60" t="s">
        <v>57</v>
      </c>
      <c r="G17" s="61">
        <v>1.5</v>
      </c>
      <c r="H17" s="62" t="s">
        <v>43</v>
      </c>
      <c r="I17" s="60" t="s">
        <v>46</v>
      </c>
      <c r="J17" s="61">
        <v>1.8</v>
      </c>
      <c r="K17" s="125" t="s">
        <v>43</v>
      </c>
      <c r="L17" s="126"/>
      <c r="M17" s="41"/>
      <c r="N17" s="54"/>
      <c r="O17" s="54"/>
      <c r="P17" s="54"/>
      <c r="Q17" s="54"/>
      <c r="R17" s="54"/>
      <c r="S17" s="54"/>
      <c r="T17" s="54"/>
      <c r="U17" s="54"/>
      <c r="V17" s="54"/>
      <c r="W17" s="54"/>
      <c r="X17" s="54"/>
      <c r="Y17" s="54"/>
      <c r="Z17" s="54"/>
      <c r="AA17" s="54"/>
    </row>
    <row r="18" spans="1:27" ht="22.9" customHeight="1" x14ac:dyDescent="0.15">
      <c r="A18" s="27"/>
      <c r="B18" s="127" t="s">
        <v>50</v>
      </c>
      <c r="C18" s="128"/>
      <c r="D18" s="128"/>
      <c r="E18" s="156"/>
      <c r="F18" s="145" t="s">
        <v>584</v>
      </c>
      <c r="G18" s="145"/>
      <c r="H18" s="116" t="s">
        <v>55</v>
      </c>
      <c r="I18" s="111"/>
      <c r="J18" s="111"/>
      <c r="K18" s="129" t="s">
        <v>588</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585</v>
      </c>
      <c r="G19" s="142"/>
      <c r="H19" s="133" t="s">
        <v>53</v>
      </c>
      <c r="I19" s="134"/>
      <c r="J19" s="134"/>
      <c r="K19" s="145"/>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t="s">
        <v>584</v>
      </c>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586</v>
      </c>
      <c r="G21" s="130"/>
      <c r="H21" s="131" t="s">
        <v>59</v>
      </c>
      <c r="I21" s="132"/>
      <c r="J21" s="132"/>
      <c r="K21" s="58">
        <v>20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587</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v>
      </c>
      <c r="H23" s="74" t="s">
        <v>43</v>
      </c>
      <c r="I23" s="75" t="s">
        <v>61</v>
      </c>
      <c r="J23" s="73">
        <v>5.4</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584</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t="s">
        <v>589</v>
      </c>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69" t="s">
        <v>9</v>
      </c>
      <c r="C50" s="169"/>
      <c r="D50" s="169"/>
      <c r="E50" s="169"/>
      <c r="F50" s="48" t="s">
        <v>6</v>
      </c>
      <c r="G50" s="148">
        <f>G17</f>
        <v>1.5</v>
      </c>
      <c r="H50" s="149"/>
      <c r="I50" s="26" t="s">
        <v>7</v>
      </c>
      <c r="J50" s="148">
        <f>J17</f>
        <v>1.8</v>
      </c>
      <c r="K50" s="149"/>
      <c r="L50" s="25"/>
      <c r="M50" s="25"/>
      <c r="N50" s="39"/>
      <c r="X50" s="39"/>
      <c r="Y50" s="39"/>
      <c r="Z50" s="39"/>
    </row>
    <row r="51" spans="1:26" ht="16.899999999999999" customHeight="1" x14ac:dyDescent="0.15">
      <c r="A51" s="25"/>
      <c r="B51" s="170" t="s">
        <v>8</v>
      </c>
      <c r="C51" s="170"/>
      <c r="D51" s="170"/>
      <c r="E51" s="170"/>
      <c r="F51" s="170"/>
      <c r="G51" s="168" t="str">
        <f>F21</f>
        <v>応相談</v>
      </c>
      <c r="H51" s="168"/>
      <c r="I51" s="168"/>
      <c r="J51" s="168"/>
      <c r="K51" s="168"/>
      <c r="L51" s="25"/>
      <c r="M51" s="25"/>
      <c r="N51" s="39"/>
      <c r="X51" s="39"/>
      <c r="Y51" s="39"/>
      <c r="Z51" s="39"/>
    </row>
    <row r="52" spans="1:26" ht="16.899999999999999" customHeight="1" x14ac:dyDescent="0.15">
      <c r="A52" s="25"/>
      <c r="B52" s="170" t="s">
        <v>12</v>
      </c>
      <c r="C52" s="170"/>
      <c r="D52" s="170"/>
      <c r="E52" s="170"/>
      <c r="F52" s="170"/>
      <c r="G52" s="168">
        <f>K21</f>
        <v>20</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cfRule type="expression" dxfId="23" priority="25">
      <formula>#REF!="令和4年度の応募時に提出した"</formula>
    </cfRule>
    <cfRule type="expression" dxfId="22" priority="26">
      <formula>#REF!="令和3年度の応募時に提出した"</formula>
    </cfRule>
    <cfRule type="expression" dxfId="21" priority="27">
      <formula>#REF!="令和2年度の応募時に提出した"</formula>
    </cfRule>
    <cfRule type="expression" dxfId="20" priority="28">
      <formula>#REF!="令和元年度の応募時に提出した"</formula>
    </cfRule>
  </conditionalFormatting>
  <conditionalFormatting sqref="B27:B28">
    <cfRule type="expression" dxfId="19" priority="9">
      <formula>#REF!="令和4年度の応募時に提出した"</formula>
    </cfRule>
    <cfRule type="expression" dxfId="18" priority="10">
      <formula>#REF!="令和3年度の応募時に提出した"</formula>
    </cfRule>
    <cfRule type="expression" dxfId="17" priority="11">
      <formula>#REF!="令和2年度の応募時に提出した"</formula>
    </cfRule>
    <cfRule type="expression" dxfId="16" priority="12">
      <formula>#REF!="令和元年度の応募時に提出した"</formula>
    </cfRule>
  </conditionalFormatting>
  <conditionalFormatting sqref="F13:F19">
    <cfRule type="expression" dxfId="15" priority="5">
      <formula>#REF!="令和4年度の応募時に提出した"</formula>
    </cfRule>
    <cfRule type="expression" dxfId="14" priority="6">
      <formula>#REF!="令和3年度の応募時に提出した"</formula>
    </cfRule>
    <cfRule type="expression" dxfId="13" priority="7">
      <formula>#REF!="令和2年度の応募時に提出した"</formula>
    </cfRule>
    <cfRule type="expression" dxfId="12" priority="8">
      <formula>#REF!="令和元年度の応募時に提出した"</formula>
    </cfRule>
  </conditionalFormatting>
  <conditionalFormatting sqref="H19:H20">
    <cfRule type="expression" dxfId="11" priority="21">
      <formula>#REF!="令和4年度の応募時に提出した"</formula>
    </cfRule>
    <cfRule type="expression" dxfId="10" priority="22">
      <formula>#REF!="令和3年度の応募時に提出した"</formula>
    </cfRule>
    <cfRule type="expression" dxfId="9" priority="23">
      <formula>#REF!="令和2年度の応募時に提出した"</formula>
    </cfRule>
    <cfRule type="expression" dxfId="8" priority="24">
      <formula>#REF!="令和元年度の応募時に提出した"</formula>
    </cfRule>
  </conditionalFormatting>
  <conditionalFormatting sqref="I17">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K19">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F27:L27 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B32" sqref="B32:G3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J136</v>
      </c>
      <c r="B2" s="83" t="str">
        <f>①ヒアリングシートについて!F2</f>
        <v>伝統芸能</v>
      </c>
      <c r="C2" s="83" t="str">
        <f>①ヒアリングシートについて!H2</f>
        <v>邦舞</v>
      </c>
      <c r="D2" s="83" t="str">
        <f>①ヒアリングシートについて!J2</f>
        <v>A区分</v>
      </c>
      <c r="E2" s="83" t="str">
        <f>①ヒアリングシートについて!L2</f>
        <v>J</v>
      </c>
      <c r="F2" s="83" t="str">
        <f>①ヒアリングシートについて!C3</f>
        <v>沖縄伝統組踊「子の会」</v>
      </c>
      <c r="G2" s="83" t="str">
        <f>①ヒアリングシートについて!I3</f>
        <v>株式会社BOX4628</v>
      </c>
      <c r="H2" s="83" t="str">
        <f>①ヒアリングシートについて!F13</f>
        <v>2F以上応相談</v>
      </c>
      <c r="I2" s="83">
        <f>①ヒアリングシートについて!K13</f>
        <v>60</v>
      </c>
      <c r="J2" s="83">
        <f>①ヒアリングシートについて!G14</f>
        <v>7.2</v>
      </c>
      <c r="K2" s="83">
        <f>①ヒアリングシートについて!J14</f>
        <v>7.2</v>
      </c>
      <c r="L2" s="83">
        <f>①ヒアリングシートについて!G15</f>
        <v>0</v>
      </c>
      <c r="M2" s="83" t="str">
        <f>①ヒアリングシートについて!G16</f>
        <v>可</v>
      </c>
      <c r="N2" s="83" t="str">
        <f>①ヒアリングシートについて!K16</f>
        <v>可</v>
      </c>
      <c r="O2" s="83">
        <f>①ヒアリングシートについて!G17</f>
        <v>1.5</v>
      </c>
      <c r="P2" s="83">
        <f>①ヒアリングシートについて!J17</f>
        <v>1.8</v>
      </c>
      <c r="Q2" s="83" t="str">
        <f>①ヒアリングシートについて!F18</f>
        <v>不要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不要</v>
      </c>
      <c r="V2" s="83" t="str">
        <f>①ヒアリングシートについて!F21</f>
        <v>応相談</v>
      </c>
      <c r="W2" s="83">
        <f>①ヒアリングシートについて!K21</f>
        <v>20</v>
      </c>
      <c r="X2" s="83" t="str">
        <f>①ヒアリングシートについて!F22</f>
        <v>中型トラック</v>
      </c>
      <c r="Y2" s="83">
        <f>①ヒアリングシートについて!I22</f>
        <v>1</v>
      </c>
      <c r="Z2" s="83">
        <f>①ヒアリングシートについて!G23</f>
        <v>2</v>
      </c>
      <c r="AA2" s="83">
        <f>①ヒアリングシートについて!J23</f>
        <v>5.4</v>
      </c>
      <c r="AB2" s="83" t="str">
        <f>①ヒアリングシートについて!F27</f>
        <v>不要</v>
      </c>
      <c r="AC2" s="83">
        <f>①ヒアリングシートについて!F28</f>
        <v>0</v>
      </c>
      <c r="AD2" s="83" t="str">
        <f>①ヒアリングシートについて!B32</f>
        <v>着替えの出来る部屋を１室、ご準備お願い致します。</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2023-11-09T09:29:28Z</dcterms:modified>
</cp:coreProperties>
</file>