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drawings/drawing7.xml" ContentType="application/vnd.openxmlformats-officedocument.drawing+xml"/>
  <Override PartName="/xl/comments6.xml" ContentType="application/vnd.openxmlformats-officedocument.spreadsheetml.comments+xml"/>
  <Override PartName="/xl/drawings/drawing8.xml" ContentType="application/vnd.openxmlformats-officedocument.drawing+xml"/>
  <Override PartName="/xl/comments7.xml" ContentType="application/vnd.openxmlformats-officedocument.spreadsheetml.comments+xml"/>
  <Override PartName="/xl/drawings/drawing9.xml" ContentType="application/vnd.openxmlformats-officedocument.drawing+xml"/>
  <Override PartName="/xl/comments8.xml" ContentType="application/vnd.openxmlformats-officedocument.spreadsheetml.comments+xml"/>
  <Override PartName="/xl/drawings/drawing10.xml" ContentType="application/vnd.openxmlformats-officedocument.drawing+xml"/>
  <Override PartName="/xl/comments9.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2.37.3.110\share\kodomo\【R6】学校における文化芸術鑑賞・体験推進事業\06.ユニバーサル公演\05．手引き_様式_QA\★0530様式修正　作業用\"/>
    </mc:Choice>
  </mc:AlternateContent>
  <bookViews>
    <workbookView xWindow="0" yWindow="0" windowWidth="28800" windowHeight="10710" activeTab="1"/>
  </bookViews>
  <sheets>
    <sheet name="目次" sheetId="5" r:id="rId1"/>
    <sheet name="【様式1】実施計画書" sheetId="1" r:id="rId2"/>
    <sheet name="【様式2】見積書" sheetId="2" r:id="rId3"/>
    <sheet name="【様式3】公演完了報告書" sheetId="3" r:id="rId4"/>
    <sheet name="【様式4】精算報告書" sheetId="4" r:id="rId5"/>
    <sheet name="【様式4-付属1】" sheetId="6" r:id="rId6"/>
    <sheet name="【様式4-付属2】" sheetId="7" r:id="rId7"/>
    <sheet name="【様式4‐付属3】 " sheetId="8" r:id="rId8"/>
    <sheet name="【様式4-付属4】" sheetId="9" r:id="rId9"/>
    <sheet name="【様式4‐付属5】" sheetId="10" r:id="rId10"/>
  </sheets>
  <definedNames>
    <definedName name="_xlnm._FilterDatabase" localSheetId="5" hidden="1">'【様式4-付属1】'!$AR$3:$CG$23</definedName>
    <definedName name="_xlnm._FilterDatabase" localSheetId="7">'【様式4‐付属3】 '!$A$6:$AE$99</definedName>
    <definedName name="_xlnm.Print_Area" localSheetId="1">【様式1】実施計画書!$A$1:$AX$48</definedName>
    <definedName name="_xlnm.Print_Area" localSheetId="2">【様式2】見積書!$A$1:$AI$68</definedName>
    <definedName name="_xlnm.Print_Area" localSheetId="3">【様式3】公演完了報告書!$A$1:$BB$50</definedName>
    <definedName name="_xlnm.Print_Area" localSheetId="4">【様式4】精算報告書!$A$1:$AI$67</definedName>
    <definedName name="_xlnm.Print_Area" localSheetId="5">'【様式4-付属1】'!$A$1:$CG$105</definedName>
    <definedName name="_xlnm.Print_Area" localSheetId="6">'【様式4-付属2】'!$A$1:$T$35</definedName>
    <definedName name="_xlnm.Print_Area" localSheetId="7">'【様式4‐付属3】 '!$A$1:$BK$106</definedName>
    <definedName name="_xlnm.Print_Area" localSheetId="8">'【様式4-付属4】'!$A$1:$BC$45</definedName>
    <definedName name="_xlnm.Print_Area" localSheetId="9">【様式4‐付属5】!$A$1:$AU$39</definedName>
    <definedName name="_xlnm.Print_Titles" localSheetId="1">【様式1】実施計画書!$B:$C,【様式1】実施計画書!$1:$8</definedName>
    <definedName name="_xlnm.Print_Titles" localSheetId="3">【様式3】公演完了報告書!$B:$C,【様式3】公演完了報告書!$1:$10</definedName>
    <definedName name="_xlnm.Print_Titles" localSheetId="5">'【様式4-付属1】'!$1:$3</definedName>
    <definedName name="_xlnm.Print_Titles" localSheetId="7">'【様式4‐付属3】 '!$1:$6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38" i="9" l="1"/>
  <c r="B22" i="9"/>
  <c r="B23" i="9"/>
  <c r="B24" i="9"/>
  <c r="B25" i="9"/>
  <c r="B26" i="9"/>
  <c r="B27" i="9"/>
  <c r="B28" i="9"/>
  <c r="B29" i="9"/>
  <c r="B30" i="9"/>
  <c r="B31" i="9"/>
  <c r="B19" i="9"/>
  <c r="B20" i="9"/>
  <c r="B21" i="9"/>
  <c r="B18" i="9"/>
  <c r="O28" i="8"/>
  <c r="S28" i="8"/>
  <c r="W28" i="8"/>
  <c r="O29" i="8"/>
  <c r="S29" i="8"/>
  <c r="W29" i="8"/>
  <c r="O30" i="8"/>
  <c r="S30" i="8"/>
  <c r="W30" i="8"/>
  <c r="W7" i="8"/>
  <c r="L89" i="6" l="1"/>
  <c r="O40" i="6"/>
  <c r="N9" i="4"/>
  <c r="P32" i="4"/>
  <c r="P29" i="4"/>
  <c r="P28" i="4"/>
  <c r="P27" i="4"/>
  <c r="P26" i="4"/>
  <c r="P25" i="4"/>
  <c r="P24" i="4"/>
  <c r="P23" i="4"/>
  <c r="P21" i="4"/>
  <c r="P20" i="4"/>
  <c r="D25" i="4"/>
  <c r="D19" i="4"/>
  <c r="V1" i="9"/>
  <c r="AE1" i="8"/>
  <c r="I1" i="7"/>
  <c r="AO1" i="6"/>
  <c r="Q1" i="4"/>
  <c r="AA2" i="3"/>
  <c r="AA1" i="3"/>
  <c r="Q1" i="2" l="1"/>
  <c r="D33" i="2"/>
  <c r="D27" i="2"/>
  <c r="D21" i="2"/>
  <c r="L4" i="1"/>
  <c r="W35" i="10"/>
  <c r="D1" i="9"/>
  <c r="E1" i="8"/>
  <c r="D2" i="7"/>
  <c r="D1" i="6"/>
  <c r="E1" i="4"/>
  <c r="C4" i="3"/>
  <c r="C3" i="3"/>
  <c r="E1" i="2"/>
  <c r="AF10" i="2" l="1"/>
  <c r="V33" i="2" l="1"/>
  <c r="V33" i="4"/>
  <c r="AU38" i="10"/>
  <c r="AF12" i="4" l="1"/>
  <c r="AF13" i="4"/>
  <c r="AF14" i="4"/>
  <c r="AF15" i="4"/>
  <c r="AF11" i="4"/>
  <c r="AF11" i="2"/>
  <c r="AF12" i="2"/>
  <c r="AF13" i="2"/>
  <c r="AF14" i="2"/>
  <c r="AF15" i="2"/>
  <c r="V13" i="2"/>
  <c r="N29" i="4" l="1"/>
  <c r="N28" i="4"/>
  <c r="N27" i="4"/>
  <c r="N26" i="4"/>
  <c r="N25" i="4"/>
  <c r="N24" i="4"/>
  <c r="N23" i="4"/>
  <c r="N22" i="4"/>
  <c r="N21" i="4"/>
  <c r="N20" i="4"/>
  <c r="N18" i="4"/>
  <c r="N19" i="4"/>
  <c r="AT21" i="9" l="1"/>
  <c r="R21" i="9"/>
  <c r="P11" i="4"/>
  <c r="P12" i="4"/>
  <c r="P13" i="4"/>
  <c r="P14" i="4"/>
  <c r="P15" i="4"/>
  <c r="AF16" i="4"/>
  <c r="AF31" i="4" l="1"/>
  <c r="AF32" i="4" s="1"/>
  <c r="V38" i="10" l="1"/>
  <c r="U37" i="10"/>
  <c r="R37" i="10"/>
  <c r="O37" i="10"/>
  <c r="W37" i="10" s="1"/>
  <c r="L37" i="10"/>
  <c r="H37" i="10"/>
  <c r="E37" i="10"/>
  <c r="U36" i="10"/>
  <c r="R36" i="10"/>
  <c r="O36" i="10"/>
  <c r="L36" i="10"/>
  <c r="H36" i="10"/>
  <c r="E36" i="10"/>
  <c r="W36" i="10" s="1"/>
  <c r="U35" i="10"/>
  <c r="R35" i="10"/>
  <c r="O35" i="10"/>
  <c r="L35" i="10"/>
  <c r="H35" i="10"/>
  <c r="E35" i="10"/>
  <c r="U34" i="10"/>
  <c r="R34" i="10"/>
  <c r="O34" i="10"/>
  <c r="L34" i="10"/>
  <c r="H34" i="10"/>
  <c r="E34" i="10"/>
  <c r="W34" i="10" s="1"/>
  <c r="U33" i="10"/>
  <c r="R33" i="10"/>
  <c r="O33" i="10"/>
  <c r="L33" i="10"/>
  <c r="H33" i="10"/>
  <c r="E33" i="10"/>
  <c r="W33" i="10" s="1"/>
  <c r="U32" i="10"/>
  <c r="R32" i="10"/>
  <c r="O32" i="10"/>
  <c r="L32" i="10"/>
  <c r="W32" i="10" s="1"/>
  <c r="H32" i="10"/>
  <c r="E32" i="10"/>
  <c r="U31" i="10"/>
  <c r="R31" i="10"/>
  <c r="O31" i="10"/>
  <c r="L31" i="10"/>
  <c r="H31" i="10"/>
  <c r="E31" i="10"/>
  <c r="W31" i="10" s="1"/>
  <c r="U30" i="10"/>
  <c r="R30" i="10"/>
  <c r="W30" i="10" s="1"/>
  <c r="O30" i="10"/>
  <c r="L30" i="10"/>
  <c r="H30" i="10"/>
  <c r="E30" i="10"/>
  <c r="U29" i="10"/>
  <c r="R29" i="10"/>
  <c r="O29" i="10"/>
  <c r="L29" i="10"/>
  <c r="H29" i="10"/>
  <c r="E29" i="10"/>
  <c r="W29" i="10" s="1"/>
  <c r="W28" i="10"/>
  <c r="U28" i="10"/>
  <c r="R28" i="10"/>
  <c r="O28" i="10"/>
  <c r="L28" i="10"/>
  <c r="H28" i="10"/>
  <c r="E28" i="10"/>
  <c r="U27" i="10"/>
  <c r="R27" i="10"/>
  <c r="O27" i="10"/>
  <c r="L27" i="10"/>
  <c r="H27" i="10"/>
  <c r="W27" i="10" s="1"/>
  <c r="E27" i="10"/>
  <c r="U26" i="10"/>
  <c r="R26" i="10"/>
  <c r="O26" i="10"/>
  <c r="L26" i="10"/>
  <c r="H26" i="10"/>
  <c r="E26" i="10"/>
  <c r="W26" i="10" s="1"/>
  <c r="U25" i="10"/>
  <c r="R25" i="10"/>
  <c r="O25" i="10"/>
  <c r="W25" i="10" s="1"/>
  <c r="L25" i="10"/>
  <c r="H25" i="10"/>
  <c r="E25" i="10"/>
  <c r="U24" i="10"/>
  <c r="R24" i="10"/>
  <c r="O24" i="10"/>
  <c r="L24" i="10"/>
  <c r="H24" i="10"/>
  <c r="E24" i="10"/>
  <c r="W24" i="10" s="1"/>
  <c r="W23" i="10"/>
  <c r="U23" i="10"/>
  <c r="R23" i="10"/>
  <c r="O23" i="10"/>
  <c r="L23" i="10"/>
  <c r="H23" i="10"/>
  <c r="E23" i="10"/>
  <c r="U22" i="10"/>
  <c r="R22" i="10"/>
  <c r="O22" i="10"/>
  <c r="L22" i="10"/>
  <c r="H22" i="10"/>
  <c r="E22" i="10"/>
  <c r="W22" i="10" s="1"/>
  <c r="U21" i="10"/>
  <c r="R21" i="10"/>
  <c r="O21" i="10"/>
  <c r="L21" i="10"/>
  <c r="H21" i="10"/>
  <c r="E21" i="10"/>
  <c r="W21" i="10" s="1"/>
  <c r="U20" i="10"/>
  <c r="R20" i="10"/>
  <c r="O20" i="10"/>
  <c r="L20" i="10"/>
  <c r="W20" i="10" s="1"/>
  <c r="H20" i="10"/>
  <c r="E20" i="10"/>
  <c r="U19" i="10"/>
  <c r="R19" i="10"/>
  <c r="O19" i="10"/>
  <c r="L19" i="10"/>
  <c r="L38" i="10" s="1"/>
  <c r="H19" i="10"/>
  <c r="H38" i="10" s="1"/>
  <c r="E19" i="10"/>
  <c r="W19" i="10" s="1"/>
  <c r="U18" i="10"/>
  <c r="U38" i="10" s="1"/>
  <c r="R18" i="10"/>
  <c r="R38" i="10" s="1"/>
  <c r="O18" i="10"/>
  <c r="O38" i="10" s="1"/>
  <c r="L18" i="10"/>
  <c r="H18" i="10"/>
  <c r="E18" i="10"/>
  <c r="W18" i="10" l="1"/>
  <c r="W38" i="10" s="1"/>
  <c r="I12" i="10" s="1"/>
  <c r="E38" i="10"/>
  <c r="U50" i="9" l="1"/>
  <c r="R50" i="9"/>
  <c r="O50" i="9"/>
  <c r="M50" i="9"/>
  <c r="K50" i="9"/>
  <c r="J50" i="9"/>
  <c r="I50" i="9"/>
  <c r="U49" i="9"/>
  <c r="R49" i="9"/>
  <c r="O49" i="9"/>
  <c r="M49" i="9"/>
  <c r="K49" i="9"/>
  <c r="J49" i="9"/>
  <c r="I49" i="9"/>
  <c r="U48" i="9"/>
  <c r="R48" i="9"/>
  <c r="O48" i="9"/>
  <c r="M48" i="9"/>
  <c r="K48" i="9"/>
  <c r="J48" i="9"/>
  <c r="I48" i="9"/>
  <c r="K45" i="9"/>
  <c r="E45" i="9"/>
  <c r="K44" i="9"/>
  <c r="E44" i="9"/>
  <c r="K43" i="9"/>
  <c r="E43" i="9"/>
  <c r="AJ38" i="9"/>
  <c r="S38" i="9"/>
  <c r="Q38" i="9"/>
  <c r="O38" i="9"/>
  <c r="M38" i="9"/>
  <c r="K38" i="9"/>
  <c r="I38" i="9"/>
  <c r="H38" i="9"/>
  <c r="AT37" i="9"/>
  <c r="R37" i="9"/>
  <c r="B37" i="9"/>
  <c r="AT36" i="9"/>
  <c r="R36" i="9"/>
  <c r="B36" i="9"/>
  <c r="AT35" i="9"/>
  <c r="R35" i="9"/>
  <c r="B35" i="9"/>
  <c r="AT34" i="9"/>
  <c r="R34" i="9"/>
  <c r="B34" i="9"/>
  <c r="AT33" i="9"/>
  <c r="R33" i="9"/>
  <c r="B33" i="9"/>
  <c r="AT32" i="9"/>
  <c r="R32" i="9"/>
  <c r="B32" i="9"/>
  <c r="AT31" i="9"/>
  <c r="R31" i="9"/>
  <c r="AT30" i="9"/>
  <c r="R30" i="9"/>
  <c r="AT25" i="9"/>
  <c r="R25" i="9"/>
  <c r="AT29" i="9"/>
  <c r="R29" i="9"/>
  <c r="AT28" i="9"/>
  <c r="R28" i="9"/>
  <c r="AT27" i="9"/>
  <c r="R27" i="9"/>
  <c r="AT26" i="9"/>
  <c r="AD26" i="9"/>
  <c r="R26" i="9"/>
  <c r="AT24" i="9"/>
  <c r="R24" i="9"/>
  <c r="AT23" i="9"/>
  <c r="AD23" i="9"/>
  <c r="R23" i="9"/>
  <c r="AT22" i="9"/>
  <c r="AD22" i="9"/>
  <c r="R22" i="9"/>
  <c r="AT20" i="9"/>
  <c r="R20" i="9"/>
  <c r="AT19" i="9"/>
  <c r="AD19" i="9"/>
  <c r="R19" i="9"/>
  <c r="AT18" i="9"/>
  <c r="AD18" i="9"/>
  <c r="R18" i="9"/>
  <c r="S43" i="9" l="1"/>
  <c r="AP45" i="9"/>
  <c r="M45" i="9"/>
  <c r="R38" i="9"/>
  <c r="S42" i="9"/>
  <c r="S41" i="9"/>
  <c r="W39" i="9"/>
  <c r="W103" i="8" l="1"/>
  <c r="S103" i="8"/>
  <c r="O103" i="8"/>
  <c r="W102" i="8"/>
  <c r="S102" i="8"/>
  <c r="O102" i="8"/>
  <c r="W101" i="8"/>
  <c r="S101" i="8"/>
  <c r="O101" i="8"/>
  <c r="O104" i="8" s="1"/>
  <c r="W98" i="8"/>
  <c r="S98" i="8"/>
  <c r="O98" i="8"/>
  <c r="B98" i="8"/>
  <c r="W97" i="8"/>
  <c r="S97" i="8"/>
  <c r="O97" i="8"/>
  <c r="B97" i="8"/>
  <c r="W96" i="8"/>
  <c r="S96" i="8"/>
  <c r="O96" i="8"/>
  <c r="B96" i="8"/>
  <c r="W95" i="8"/>
  <c r="S95" i="8"/>
  <c r="O95" i="8"/>
  <c r="B95" i="8"/>
  <c r="W94" i="8"/>
  <c r="S94" i="8"/>
  <c r="O94" i="8"/>
  <c r="B94" i="8"/>
  <c r="W93" i="8"/>
  <c r="S93" i="8"/>
  <c r="O93" i="8"/>
  <c r="B93" i="8"/>
  <c r="W92" i="8"/>
  <c r="S92" i="8"/>
  <c r="O92" i="8"/>
  <c r="B92" i="8"/>
  <c r="W91" i="8"/>
  <c r="S91" i="8"/>
  <c r="O91" i="8"/>
  <c r="B91" i="8"/>
  <c r="W90" i="8"/>
  <c r="S90" i="8"/>
  <c r="O90" i="8"/>
  <c r="B90" i="8"/>
  <c r="W89" i="8"/>
  <c r="S89" i="8"/>
  <c r="O89" i="8"/>
  <c r="B89" i="8"/>
  <c r="W88" i="8"/>
  <c r="S88" i="8"/>
  <c r="O88" i="8"/>
  <c r="B88" i="8"/>
  <c r="W87" i="8"/>
  <c r="S87" i="8"/>
  <c r="O87" i="8"/>
  <c r="B87" i="8"/>
  <c r="W86" i="8"/>
  <c r="S86" i="8"/>
  <c r="O86" i="8"/>
  <c r="B86" i="8"/>
  <c r="W85" i="8"/>
  <c r="S85" i="8"/>
  <c r="O85" i="8"/>
  <c r="B85" i="8"/>
  <c r="W84" i="8"/>
  <c r="S84" i="8"/>
  <c r="O84" i="8"/>
  <c r="B84" i="8"/>
  <c r="W83" i="8"/>
  <c r="S83" i="8"/>
  <c r="O83" i="8"/>
  <c r="B83" i="8"/>
  <c r="W82" i="8"/>
  <c r="S82" i="8"/>
  <c r="O82" i="8"/>
  <c r="B82" i="8"/>
  <c r="W81" i="8"/>
  <c r="S81" i="8"/>
  <c r="O81" i="8"/>
  <c r="B81" i="8"/>
  <c r="W80" i="8"/>
  <c r="S80" i="8"/>
  <c r="O80" i="8"/>
  <c r="B80" i="8"/>
  <c r="W79" i="8"/>
  <c r="S79" i="8"/>
  <c r="O79" i="8"/>
  <c r="B79" i="8"/>
  <c r="W78" i="8"/>
  <c r="S78" i="8"/>
  <c r="O78" i="8"/>
  <c r="B78" i="8"/>
  <c r="W77" i="8"/>
  <c r="S77" i="8"/>
  <c r="O77" i="8"/>
  <c r="B77" i="8"/>
  <c r="W76" i="8"/>
  <c r="S76" i="8"/>
  <c r="O76" i="8"/>
  <c r="B76" i="8"/>
  <c r="W75" i="8"/>
  <c r="S75" i="8"/>
  <c r="O75" i="8"/>
  <c r="B75" i="8"/>
  <c r="W74" i="8"/>
  <c r="S74" i="8"/>
  <c r="O74" i="8"/>
  <c r="B74" i="8"/>
  <c r="W73" i="8"/>
  <c r="S73" i="8"/>
  <c r="O73" i="8"/>
  <c r="B73" i="8"/>
  <c r="W72" i="8"/>
  <c r="S72" i="8"/>
  <c r="O72" i="8"/>
  <c r="B72" i="8"/>
  <c r="W71" i="8"/>
  <c r="S71" i="8"/>
  <c r="O71" i="8"/>
  <c r="B71" i="8"/>
  <c r="W70" i="8"/>
  <c r="S70" i="8"/>
  <c r="O70" i="8"/>
  <c r="B70" i="8"/>
  <c r="W69" i="8"/>
  <c r="S69" i="8"/>
  <c r="O69" i="8"/>
  <c r="B69" i="8"/>
  <c r="W68" i="8"/>
  <c r="S68" i="8"/>
  <c r="O68" i="8"/>
  <c r="B68" i="8"/>
  <c r="W67" i="8"/>
  <c r="S67" i="8"/>
  <c r="O67" i="8"/>
  <c r="B67" i="8"/>
  <c r="W66" i="8"/>
  <c r="S66" i="8"/>
  <c r="O66" i="8"/>
  <c r="B66" i="8"/>
  <c r="W65" i="8"/>
  <c r="S65" i="8"/>
  <c r="O65" i="8"/>
  <c r="B65" i="8"/>
  <c r="W64" i="8"/>
  <c r="S64" i="8"/>
  <c r="O64" i="8"/>
  <c r="B64" i="8"/>
  <c r="W63" i="8"/>
  <c r="S63" i="8"/>
  <c r="O63" i="8"/>
  <c r="B63" i="8"/>
  <c r="W62" i="8"/>
  <c r="S62" i="8"/>
  <c r="O62" i="8"/>
  <c r="B62" i="8"/>
  <c r="W61" i="8"/>
  <c r="S61" i="8"/>
  <c r="O61" i="8"/>
  <c r="B61" i="8"/>
  <c r="W60" i="8"/>
  <c r="S60" i="8"/>
  <c r="O60" i="8"/>
  <c r="B60" i="8"/>
  <c r="W59" i="8"/>
  <c r="S59" i="8"/>
  <c r="O59" i="8"/>
  <c r="B59" i="8"/>
  <c r="W58" i="8"/>
  <c r="S58" i="8"/>
  <c r="O58" i="8"/>
  <c r="B58" i="8"/>
  <c r="W57" i="8"/>
  <c r="S57" i="8"/>
  <c r="O57" i="8"/>
  <c r="B57" i="8"/>
  <c r="W56" i="8"/>
  <c r="S56" i="8"/>
  <c r="O56" i="8"/>
  <c r="B56" i="8"/>
  <c r="W55" i="8"/>
  <c r="S55" i="8"/>
  <c r="O55" i="8"/>
  <c r="B55" i="8"/>
  <c r="W54" i="8"/>
  <c r="S54" i="8"/>
  <c r="O54" i="8"/>
  <c r="B54" i="8"/>
  <c r="W53" i="8"/>
  <c r="S53" i="8"/>
  <c r="O53" i="8"/>
  <c r="B53" i="8"/>
  <c r="W52" i="8"/>
  <c r="S52" i="8"/>
  <c r="O52" i="8"/>
  <c r="B52" i="8"/>
  <c r="W51" i="8"/>
  <c r="S51" i="8"/>
  <c r="O51" i="8"/>
  <c r="B51" i="8"/>
  <c r="W50" i="8"/>
  <c r="S50" i="8"/>
  <c r="O50" i="8"/>
  <c r="B50" i="8"/>
  <c r="W49" i="8"/>
  <c r="S49" i="8"/>
  <c r="O49" i="8"/>
  <c r="B49" i="8"/>
  <c r="W48" i="8"/>
  <c r="S48" i="8"/>
  <c r="O48" i="8"/>
  <c r="B48" i="8"/>
  <c r="W47" i="8"/>
  <c r="S47" i="8"/>
  <c r="O47" i="8"/>
  <c r="B47" i="8"/>
  <c r="W46" i="8"/>
  <c r="S46" i="8"/>
  <c r="O46" i="8"/>
  <c r="B46" i="8"/>
  <c r="W45" i="8"/>
  <c r="S45" i="8"/>
  <c r="O45" i="8"/>
  <c r="B45" i="8"/>
  <c r="W44" i="8"/>
  <c r="S44" i="8"/>
  <c r="O44" i="8"/>
  <c r="B44" i="8"/>
  <c r="W43" i="8"/>
  <c r="S43" i="8"/>
  <c r="O43" i="8"/>
  <c r="B43" i="8"/>
  <c r="W42" i="8"/>
  <c r="S42" i="8"/>
  <c r="O42" i="8"/>
  <c r="B42" i="8"/>
  <c r="W41" i="8"/>
  <c r="S41" i="8"/>
  <c r="O41" i="8"/>
  <c r="B41" i="8"/>
  <c r="W40" i="8"/>
  <c r="S40" i="8"/>
  <c r="O40" i="8"/>
  <c r="B40" i="8"/>
  <c r="W39" i="8"/>
  <c r="S39" i="8"/>
  <c r="O39" i="8"/>
  <c r="B39" i="8"/>
  <c r="BC38" i="8"/>
  <c r="AY38" i="8"/>
  <c r="AU38" i="8"/>
  <c r="W38" i="8"/>
  <c r="S38" i="8"/>
  <c r="O38" i="8"/>
  <c r="B38" i="8"/>
  <c r="W37" i="8"/>
  <c r="S37" i="8"/>
  <c r="O37" i="8"/>
  <c r="B37" i="8"/>
  <c r="W36" i="8"/>
  <c r="S36" i="8"/>
  <c r="O36" i="8"/>
  <c r="B36" i="8"/>
  <c r="W35" i="8"/>
  <c r="S35" i="8"/>
  <c r="O35" i="8"/>
  <c r="B35" i="8"/>
  <c r="W34" i="8"/>
  <c r="S34" i="8"/>
  <c r="O34" i="8"/>
  <c r="B34" i="8"/>
  <c r="W33" i="8"/>
  <c r="S33" i="8"/>
  <c r="O33" i="8"/>
  <c r="B33" i="8"/>
  <c r="W32" i="8"/>
  <c r="S32" i="8"/>
  <c r="O32" i="8"/>
  <c r="B32" i="8"/>
  <c r="W31" i="8"/>
  <c r="S31" i="8"/>
  <c r="O31" i="8"/>
  <c r="B31" i="8"/>
  <c r="B30" i="8"/>
  <c r="B29" i="8"/>
  <c r="W27" i="8"/>
  <c r="S27" i="8"/>
  <c r="O27" i="8"/>
  <c r="B27" i="8"/>
  <c r="W26" i="8"/>
  <c r="S26" i="8"/>
  <c r="O26" i="8"/>
  <c r="B26" i="8"/>
  <c r="W25" i="8"/>
  <c r="S25" i="8"/>
  <c r="O25" i="8"/>
  <c r="B25" i="8"/>
  <c r="W24" i="8"/>
  <c r="S24" i="8"/>
  <c r="O24" i="8"/>
  <c r="B24" i="8"/>
  <c r="W23" i="8"/>
  <c r="S23" i="8"/>
  <c r="O23" i="8"/>
  <c r="B23" i="8"/>
  <c r="W22" i="8"/>
  <c r="S22" i="8"/>
  <c r="O22" i="8"/>
  <c r="B22" i="8"/>
  <c r="W21" i="8"/>
  <c r="S21" i="8"/>
  <c r="O21" i="8"/>
  <c r="B21" i="8"/>
  <c r="W20" i="8"/>
  <c r="S20" i="8"/>
  <c r="O20" i="8"/>
  <c r="B20" i="8"/>
  <c r="W19" i="8"/>
  <c r="S19" i="8"/>
  <c r="O19" i="8"/>
  <c r="B19" i="8"/>
  <c r="W18" i="8"/>
  <c r="S18" i="8"/>
  <c r="O18" i="8"/>
  <c r="B18" i="8"/>
  <c r="W17" i="8"/>
  <c r="S17" i="8"/>
  <c r="O17" i="8"/>
  <c r="B17" i="8"/>
  <c r="W16" i="8"/>
  <c r="S16" i="8"/>
  <c r="O16" i="8"/>
  <c r="B16" i="8"/>
  <c r="W15" i="8"/>
  <c r="S15" i="8"/>
  <c r="O15" i="8"/>
  <c r="B15" i="8"/>
  <c r="W14" i="8"/>
  <c r="S14" i="8"/>
  <c r="O14" i="8"/>
  <c r="B14" i="8"/>
  <c r="W13" i="8"/>
  <c r="S13" i="8"/>
  <c r="O13" i="8"/>
  <c r="B13" i="8"/>
  <c r="W12" i="8"/>
  <c r="S12" i="8"/>
  <c r="O12" i="8"/>
  <c r="B12" i="8"/>
  <c r="W11" i="8"/>
  <c r="S11" i="8"/>
  <c r="O11" i="8"/>
  <c r="B11" i="8"/>
  <c r="W10" i="8"/>
  <c r="S10" i="8"/>
  <c r="O10" i="8"/>
  <c r="B10" i="8"/>
  <c r="W9" i="8"/>
  <c r="S9" i="8"/>
  <c r="O9" i="8"/>
  <c r="B9" i="8"/>
  <c r="W8" i="8"/>
  <c r="S8" i="8"/>
  <c r="O8" i="8"/>
  <c r="B8" i="8"/>
  <c r="W99" i="8"/>
  <c r="S7" i="8"/>
  <c r="S99" i="8" s="1"/>
  <c r="O7" i="8"/>
  <c r="O99" i="8" s="1"/>
  <c r="B7" i="8"/>
  <c r="S104" i="8" l="1"/>
  <c r="W104" i="8"/>
  <c r="AB104" i="8"/>
  <c r="G32" i="7"/>
  <c r="G31" i="7"/>
  <c r="G30" i="7"/>
  <c r="G29" i="7"/>
  <c r="G28" i="7"/>
  <c r="G27" i="7"/>
  <c r="G26" i="7"/>
  <c r="G25" i="7"/>
  <c r="G24" i="7"/>
  <c r="G23" i="7"/>
  <c r="G22" i="7"/>
  <c r="G21" i="7"/>
  <c r="G20" i="7"/>
  <c r="G19" i="7"/>
  <c r="G18" i="7"/>
  <c r="G17" i="7"/>
  <c r="G16" i="7"/>
  <c r="G15" i="7"/>
  <c r="G14" i="7"/>
  <c r="G13" i="7"/>
  <c r="G12" i="7"/>
  <c r="AJ103" i="6" l="1"/>
  <c r="AI103" i="6"/>
  <c r="AH103" i="6"/>
  <c r="AG103" i="6"/>
  <c r="AF103" i="6"/>
  <c r="AE103" i="6"/>
  <c r="AD103" i="6"/>
  <c r="AC103" i="6"/>
  <c r="AB103" i="6"/>
  <c r="AA103" i="6"/>
  <c r="Z103" i="6"/>
  <c r="Y103" i="6"/>
  <c r="X103" i="6"/>
  <c r="W103" i="6"/>
  <c r="V103" i="6"/>
  <c r="U103" i="6"/>
  <c r="T103" i="6"/>
  <c r="S103" i="6"/>
  <c r="R103" i="6"/>
  <c r="Q103" i="6"/>
  <c r="P103" i="6"/>
  <c r="O103" i="6"/>
  <c r="N103" i="6"/>
  <c r="M103" i="6"/>
  <c r="L103" i="6"/>
  <c r="K103" i="6"/>
  <c r="J103" i="6"/>
  <c r="I103" i="6"/>
  <c r="H103" i="6"/>
  <c r="G103" i="6"/>
  <c r="AJ102" i="6"/>
  <c r="AI102" i="6"/>
  <c r="AH102" i="6"/>
  <c r="AG102" i="6"/>
  <c r="AF102" i="6"/>
  <c r="AE102" i="6"/>
  <c r="AD102" i="6"/>
  <c r="AC102" i="6"/>
  <c r="AB102" i="6"/>
  <c r="AA102" i="6"/>
  <c r="Z102" i="6"/>
  <c r="Y102" i="6"/>
  <c r="X102" i="6"/>
  <c r="W102" i="6"/>
  <c r="V102" i="6"/>
  <c r="U102" i="6"/>
  <c r="T102" i="6"/>
  <c r="S102" i="6"/>
  <c r="R102" i="6"/>
  <c r="Q102" i="6"/>
  <c r="P102" i="6"/>
  <c r="O102" i="6"/>
  <c r="N102" i="6"/>
  <c r="M102" i="6"/>
  <c r="L102" i="6"/>
  <c r="K102" i="6"/>
  <c r="J102" i="6"/>
  <c r="I102" i="6"/>
  <c r="H102" i="6"/>
  <c r="G102" i="6"/>
  <c r="AJ101" i="6"/>
  <c r="AI101" i="6"/>
  <c r="AH101" i="6"/>
  <c r="AG101" i="6"/>
  <c r="AF101" i="6"/>
  <c r="AE101" i="6"/>
  <c r="AD101" i="6"/>
  <c r="AC101" i="6"/>
  <c r="AB101" i="6"/>
  <c r="AA101" i="6"/>
  <c r="Z101" i="6"/>
  <c r="Y101" i="6"/>
  <c r="X101" i="6"/>
  <c r="W101" i="6"/>
  <c r="V101" i="6"/>
  <c r="U101" i="6"/>
  <c r="T101" i="6"/>
  <c r="S101" i="6"/>
  <c r="R101" i="6"/>
  <c r="Q101" i="6"/>
  <c r="P101" i="6"/>
  <c r="O101" i="6"/>
  <c r="N101" i="6"/>
  <c r="M101" i="6"/>
  <c r="L101" i="6"/>
  <c r="K101" i="6"/>
  <c r="J101" i="6"/>
  <c r="I101" i="6"/>
  <c r="H101" i="6"/>
  <c r="G101" i="6"/>
  <c r="AJ100" i="6"/>
  <c r="AI100" i="6"/>
  <c r="AH100" i="6"/>
  <c r="AG100" i="6"/>
  <c r="AF100" i="6"/>
  <c r="AE100" i="6"/>
  <c r="AD100" i="6"/>
  <c r="AC100" i="6"/>
  <c r="AB100" i="6"/>
  <c r="AA100" i="6"/>
  <c r="Z100" i="6"/>
  <c r="Y100" i="6"/>
  <c r="X100" i="6"/>
  <c r="W100" i="6"/>
  <c r="V100" i="6"/>
  <c r="U100" i="6"/>
  <c r="T100" i="6"/>
  <c r="S100" i="6"/>
  <c r="R100" i="6"/>
  <c r="Q100" i="6"/>
  <c r="P100" i="6"/>
  <c r="O100" i="6"/>
  <c r="N100" i="6"/>
  <c r="M100" i="6"/>
  <c r="L100" i="6"/>
  <c r="K100" i="6"/>
  <c r="J100" i="6"/>
  <c r="I100" i="6"/>
  <c r="H100" i="6"/>
  <c r="G100" i="6"/>
  <c r="AN99" i="6"/>
  <c r="AM99" i="6"/>
  <c r="AL99" i="6"/>
  <c r="AK99" i="6"/>
  <c r="AP99" i="6" s="1"/>
  <c r="AN98" i="6"/>
  <c r="AM98" i="6"/>
  <c r="AL98" i="6"/>
  <c r="AK98" i="6"/>
  <c r="AP98" i="6" s="1"/>
  <c r="AN97" i="6"/>
  <c r="AM97" i="6"/>
  <c r="AL97" i="6"/>
  <c r="AK97" i="6"/>
  <c r="AP97" i="6" s="1"/>
  <c r="AN96" i="6"/>
  <c r="AM96" i="6"/>
  <c r="AL96" i="6"/>
  <c r="AK96" i="6"/>
  <c r="AP96" i="6" s="1"/>
  <c r="AN95" i="6"/>
  <c r="AM95" i="6"/>
  <c r="AL95" i="6"/>
  <c r="AK95" i="6"/>
  <c r="AP95" i="6" s="1"/>
  <c r="AN94" i="6"/>
  <c r="AM94" i="6"/>
  <c r="AL94" i="6"/>
  <c r="AK94" i="6"/>
  <c r="AP94" i="6" s="1"/>
  <c r="AN93" i="6"/>
  <c r="AM93" i="6"/>
  <c r="AL93" i="6"/>
  <c r="AK93" i="6"/>
  <c r="AN92" i="6"/>
  <c r="AM92" i="6"/>
  <c r="AL92" i="6"/>
  <c r="AK92" i="6"/>
  <c r="AN91" i="6"/>
  <c r="AM91" i="6"/>
  <c r="AL91" i="6"/>
  <c r="AK91" i="6"/>
  <c r="AN90" i="6"/>
  <c r="AM90" i="6"/>
  <c r="AL90" i="6"/>
  <c r="AK90" i="6"/>
  <c r="AP90" i="6" s="1"/>
  <c r="AJ89" i="6"/>
  <c r="AI89" i="6"/>
  <c r="AH89" i="6"/>
  <c r="AG89" i="6"/>
  <c r="AF89" i="6"/>
  <c r="AE89" i="6"/>
  <c r="AD89" i="6"/>
  <c r="AC89" i="6"/>
  <c r="AB89" i="6"/>
  <c r="AA89" i="6"/>
  <c r="Z89" i="6"/>
  <c r="Y89" i="6"/>
  <c r="X89" i="6"/>
  <c r="W89" i="6"/>
  <c r="V89" i="6"/>
  <c r="U89" i="6"/>
  <c r="T89" i="6"/>
  <c r="S89" i="6"/>
  <c r="R89" i="6"/>
  <c r="Q89" i="6"/>
  <c r="P89" i="6"/>
  <c r="O89" i="6"/>
  <c r="N89" i="6"/>
  <c r="M89" i="6"/>
  <c r="K89" i="6"/>
  <c r="J89" i="6"/>
  <c r="I89" i="6"/>
  <c r="H89" i="6"/>
  <c r="G89" i="6"/>
  <c r="AJ85" i="6"/>
  <c r="AI85" i="6"/>
  <c r="AH85" i="6"/>
  <c r="AG85" i="6"/>
  <c r="AF85" i="6"/>
  <c r="AE85" i="6"/>
  <c r="AD85" i="6"/>
  <c r="AC85" i="6"/>
  <c r="AB85" i="6"/>
  <c r="AA85" i="6"/>
  <c r="Z85" i="6"/>
  <c r="Y85" i="6"/>
  <c r="X85" i="6"/>
  <c r="W85" i="6"/>
  <c r="V85" i="6"/>
  <c r="U85" i="6"/>
  <c r="T85" i="6"/>
  <c r="S85" i="6"/>
  <c r="R85" i="6"/>
  <c r="Q85" i="6"/>
  <c r="P85" i="6"/>
  <c r="O85" i="6"/>
  <c r="N85" i="6"/>
  <c r="M85" i="6"/>
  <c r="L85" i="6"/>
  <c r="K85" i="6"/>
  <c r="J85" i="6"/>
  <c r="I85" i="6"/>
  <c r="H85" i="6"/>
  <c r="G85" i="6"/>
  <c r="AJ84" i="6"/>
  <c r="AI84" i="6"/>
  <c r="AH84" i="6"/>
  <c r="AG84" i="6"/>
  <c r="AF84" i="6"/>
  <c r="AE84" i="6"/>
  <c r="AD84" i="6"/>
  <c r="AC84" i="6"/>
  <c r="AB84" i="6"/>
  <c r="AA84" i="6"/>
  <c r="Z84" i="6"/>
  <c r="Y84" i="6"/>
  <c r="X84" i="6"/>
  <c r="W84" i="6"/>
  <c r="V84" i="6"/>
  <c r="U84" i="6"/>
  <c r="T84" i="6"/>
  <c r="S84" i="6"/>
  <c r="R84" i="6"/>
  <c r="Q84" i="6"/>
  <c r="P84" i="6"/>
  <c r="O84" i="6"/>
  <c r="N84" i="6"/>
  <c r="M84" i="6"/>
  <c r="L84" i="6"/>
  <c r="K84" i="6"/>
  <c r="J84" i="6"/>
  <c r="I84" i="6"/>
  <c r="H84" i="6"/>
  <c r="G84" i="6"/>
  <c r="AJ83" i="6"/>
  <c r="AI83" i="6"/>
  <c r="AH83" i="6"/>
  <c r="AG83" i="6"/>
  <c r="AF83" i="6"/>
  <c r="AE83" i="6"/>
  <c r="AD83" i="6"/>
  <c r="AC83" i="6"/>
  <c r="AB83" i="6"/>
  <c r="AA83" i="6"/>
  <c r="Z83" i="6"/>
  <c r="Y83" i="6"/>
  <c r="X83" i="6"/>
  <c r="W83" i="6"/>
  <c r="V83" i="6"/>
  <c r="U83" i="6"/>
  <c r="T83" i="6"/>
  <c r="S83" i="6"/>
  <c r="R83" i="6"/>
  <c r="Q83" i="6"/>
  <c r="P83" i="6"/>
  <c r="O83" i="6"/>
  <c r="N83" i="6"/>
  <c r="M83" i="6"/>
  <c r="L83" i="6"/>
  <c r="K83" i="6"/>
  <c r="J83" i="6"/>
  <c r="I83" i="6"/>
  <c r="H83" i="6"/>
  <c r="G83" i="6"/>
  <c r="AJ82" i="6"/>
  <c r="AJ104" i="6" s="1"/>
  <c r="AI82" i="6"/>
  <c r="AI104" i="6" s="1"/>
  <c r="AH82" i="6"/>
  <c r="AH104" i="6" s="1"/>
  <c r="AG82" i="6"/>
  <c r="AG104" i="6" s="1"/>
  <c r="AF82" i="6"/>
  <c r="AF104" i="6" s="1"/>
  <c r="AE82" i="6"/>
  <c r="AE104" i="6" s="1"/>
  <c r="AD82" i="6"/>
  <c r="AD104" i="6" s="1"/>
  <c r="AC82" i="6"/>
  <c r="AC104" i="6" s="1"/>
  <c r="AB82" i="6"/>
  <c r="AB104" i="6" s="1"/>
  <c r="AA82" i="6"/>
  <c r="AA104" i="6" s="1"/>
  <c r="Z82" i="6"/>
  <c r="Z104" i="6" s="1"/>
  <c r="Y82" i="6"/>
  <c r="Y104" i="6" s="1"/>
  <c r="X82" i="6"/>
  <c r="X104" i="6" s="1"/>
  <c r="W82" i="6"/>
  <c r="W104" i="6" s="1"/>
  <c r="V82" i="6"/>
  <c r="V104" i="6" s="1"/>
  <c r="U82" i="6"/>
  <c r="U104" i="6" s="1"/>
  <c r="T82" i="6"/>
  <c r="T104" i="6" s="1"/>
  <c r="S82" i="6"/>
  <c r="S104" i="6" s="1"/>
  <c r="R82" i="6"/>
  <c r="R104" i="6" s="1"/>
  <c r="Q82" i="6"/>
  <c r="Q104" i="6" s="1"/>
  <c r="P82" i="6"/>
  <c r="P104" i="6" s="1"/>
  <c r="O82" i="6"/>
  <c r="O104" i="6" s="1"/>
  <c r="N82" i="6"/>
  <c r="N104" i="6" s="1"/>
  <c r="M82" i="6"/>
  <c r="L82" i="6"/>
  <c r="K82" i="6"/>
  <c r="J82" i="6"/>
  <c r="J104" i="6" s="1"/>
  <c r="I82" i="6"/>
  <c r="I104" i="6" s="1"/>
  <c r="H82" i="6"/>
  <c r="H104" i="6" s="1"/>
  <c r="G82" i="6"/>
  <c r="G104" i="6" s="1"/>
  <c r="AN81" i="6"/>
  <c r="AM81" i="6"/>
  <c r="AL81" i="6"/>
  <c r="AK81" i="6"/>
  <c r="AP81" i="6" s="1"/>
  <c r="AN80" i="6"/>
  <c r="AM80" i="6"/>
  <c r="AO80" i="6" s="1"/>
  <c r="AL80" i="6"/>
  <c r="AP80" i="6" s="1"/>
  <c r="AK80" i="6"/>
  <c r="AN79" i="6"/>
  <c r="AM79" i="6"/>
  <c r="AL79" i="6"/>
  <c r="AK79" i="6"/>
  <c r="AP79" i="6" s="1"/>
  <c r="AN78" i="6"/>
  <c r="AM78" i="6"/>
  <c r="AL78" i="6"/>
  <c r="AP78" i="6" s="1"/>
  <c r="AK78" i="6"/>
  <c r="AO78" i="6" s="1"/>
  <c r="AN77" i="6"/>
  <c r="AM77" i="6"/>
  <c r="AL77" i="6"/>
  <c r="AK77" i="6"/>
  <c r="AP77" i="6" s="1"/>
  <c r="AN76" i="6"/>
  <c r="AM76" i="6"/>
  <c r="AL76" i="6"/>
  <c r="AP76" i="6" s="1"/>
  <c r="AK76" i="6"/>
  <c r="AO76" i="6" s="1"/>
  <c r="AN75" i="6"/>
  <c r="AM75" i="6"/>
  <c r="AL75" i="6"/>
  <c r="AK75" i="6"/>
  <c r="AP75" i="6" s="1"/>
  <c r="AN74" i="6"/>
  <c r="AM74" i="6"/>
  <c r="AL74" i="6"/>
  <c r="AK74" i="6"/>
  <c r="AP74" i="6" s="1"/>
  <c r="AN73" i="6"/>
  <c r="AM73" i="6"/>
  <c r="AL73" i="6"/>
  <c r="AK73" i="6"/>
  <c r="AP73" i="6" s="1"/>
  <c r="AN72" i="6"/>
  <c r="AM72" i="6"/>
  <c r="AL72" i="6"/>
  <c r="AK72" i="6"/>
  <c r="AP72" i="6" s="1"/>
  <c r="AN71" i="6"/>
  <c r="AM71" i="6"/>
  <c r="AL71" i="6"/>
  <c r="AK71" i="6"/>
  <c r="AP71" i="6" s="1"/>
  <c r="AN70" i="6"/>
  <c r="AM70" i="6"/>
  <c r="AL70" i="6"/>
  <c r="AK70" i="6"/>
  <c r="AP70" i="6" s="1"/>
  <c r="AN69" i="6"/>
  <c r="AM69" i="6"/>
  <c r="AL69" i="6"/>
  <c r="AK69" i="6"/>
  <c r="AP69" i="6" s="1"/>
  <c r="AN68" i="6"/>
  <c r="AM68" i="6"/>
  <c r="AL68" i="6"/>
  <c r="AK68" i="6"/>
  <c r="AP68" i="6" s="1"/>
  <c r="AN67" i="6"/>
  <c r="AM67" i="6"/>
  <c r="AL67" i="6"/>
  <c r="AK67" i="6"/>
  <c r="AP67" i="6" s="1"/>
  <c r="AN66" i="6"/>
  <c r="AM66" i="6"/>
  <c r="AL66" i="6"/>
  <c r="AK66" i="6"/>
  <c r="AN65" i="6"/>
  <c r="AM65" i="6"/>
  <c r="AL65" i="6"/>
  <c r="AK65" i="6"/>
  <c r="AN64" i="6"/>
  <c r="AM64" i="6"/>
  <c r="AL64" i="6"/>
  <c r="AK64" i="6"/>
  <c r="AN63" i="6"/>
  <c r="AM63" i="6"/>
  <c r="AL63" i="6"/>
  <c r="AK63" i="6"/>
  <c r="AP63" i="6" s="1"/>
  <c r="AN62" i="6"/>
  <c r="AM62" i="6"/>
  <c r="AL62" i="6"/>
  <c r="AK62" i="6"/>
  <c r="AP62" i="6" s="1"/>
  <c r="AJ54" i="6"/>
  <c r="AI54" i="6"/>
  <c r="AH54" i="6"/>
  <c r="AG54" i="6"/>
  <c r="AF54" i="6"/>
  <c r="AE54" i="6"/>
  <c r="AD54" i="6"/>
  <c r="AC54" i="6"/>
  <c r="AB54" i="6"/>
  <c r="AA54" i="6"/>
  <c r="Z54" i="6"/>
  <c r="Y54" i="6"/>
  <c r="X54" i="6"/>
  <c r="W54" i="6"/>
  <c r="V54" i="6"/>
  <c r="U54" i="6"/>
  <c r="T54" i="6"/>
  <c r="S54" i="6"/>
  <c r="R54" i="6"/>
  <c r="Q54" i="6"/>
  <c r="P54" i="6"/>
  <c r="O54" i="6"/>
  <c r="N54" i="6"/>
  <c r="M54" i="6"/>
  <c r="L54" i="6"/>
  <c r="K54" i="6"/>
  <c r="J54" i="6"/>
  <c r="I54" i="6"/>
  <c r="H54" i="6"/>
  <c r="G54" i="6"/>
  <c r="AJ53" i="6"/>
  <c r="AI53" i="6"/>
  <c r="AH53" i="6"/>
  <c r="AG53" i="6"/>
  <c r="AF53" i="6"/>
  <c r="AE53" i="6"/>
  <c r="AD53" i="6"/>
  <c r="AC53" i="6"/>
  <c r="AB53" i="6"/>
  <c r="AA53" i="6"/>
  <c r="Z53" i="6"/>
  <c r="Y53" i="6"/>
  <c r="X53" i="6"/>
  <c r="W53" i="6"/>
  <c r="V53" i="6"/>
  <c r="U53" i="6"/>
  <c r="T53" i="6"/>
  <c r="S53" i="6"/>
  <c r="R53" i="6"/>
  <c r="Q53" i="6"/>
  <c r="P53" i="6"/>
  <c r="O53" i="6"/>
  <c r="N53" i="6"/>
  <c r="M53" i="6"/>
  <c r="L53" i="6"/>
  <c r="K53" i="6"/>
  <c r="J53" i="6"/>
  <c r="I53" i="6"/>
  <c r="H53" i="6"/>
  <c r="G53" i="6"/>
  <c r="AJ52" i="6"/>
  <c r="AI52" i="6"/>
  <c r="AH52" i="6"/>
  <c r="AG52" i="6"/>
  <c r="AF52" i="6"/>
  <c r="AE52" i="6"/>
  <c r="AD52" i="6"/>
  <c r="AC52" i="6"/>
  <c r="AB52" i="6"/>
  <c r="AA52" i="6"/>
  <c r="Z52" i="6"/>
  <c r="Y52" i="6"/>
  <c r="X52" i="6"/>
  <c r="W52" i="6"/>
  <c r="V52" i="6"/>
  <c r="U52" i="6"/>
  <c r="T52" i="6"/>
  <c r="S52" i="6"/>
  <c r="R52" i="6"/>
  <c r="Q52" i="6"/>
  <c r="P52" i="6"/>
  <c r="O52" i="6"/>
  <c r="N52" i="6"/>
  <c r="M52" i="6"/>
  <c r="L52" i="6"/>
  <c r="K52" i="6"/>
  <c r="J52" i="6"/>
  <c r="I52" i="6"/>
  <c r="H52" i="6"/>
  <c r="G52" i="6"/>
  <c r="AJ51" i="6"/>
  <c r="AI51" i="6"/>
  <c r="AH51" i="6"/>
  <c r="AG51" i="6"/>
  <c r="AF51" i="6"/>
  <c r="AE51" i="6"/>
  <c r="AD51" i="6"/>
  <c r="AC51" i="6"/>
  <c r="AB51" i="6"/>
  <c r="AA51" i="6"/>
  <c r="Z51" i="6"/>
  <c r="Y51" i="6"/>
  <c r="X51" i="6"/>
  <c r="W51" i="6"/>
  <c r="V51" i="6"/>
  <c r="U51" i="6"/>
  <c r="T51" i="6"/>
  <c r="S51" i="6"/>
  <c r="R51" i="6"/>
  <c r="Q51" i="6"/>
  <c r="P51" i="6"/>
  <c r="O51" i="6"/>
  <c r="N51" i="6"/>
  <c r="M51" i="6"/>
  <c r="L51" i="6"/>
  <c r="K51" i="6"/>
  <c r="J51" i="6"/>
  <c r="I51" i="6"/>
  <c r="H51" i="6"/>
  <c r="G51" i="6"/>
  <c r="AO50" i="6"/>
  <c r="AN50" i="6"/>
  <c r="AM50" i="6"/>
  <c r="AL50" i="6"/>
  <c r="AK50" i="6"/>
  <c r="AP50" i="6" s="1"/>
  <c r="AO49" i="6"/>
  <c r="AN49" i="6"/>
  <c r="AM49" i="6"/>
  <c r="AL49" i="6"/>
  <c r="AK49" i="6"/>
  <c r="AP49" i="6" s="1"/>
  <c r="AO48" i="6"/>
  <c r="AN48" i="6"/>
  <c r="AM48" i="6"/>
  <c r="AL48" i="6"/>
  <c r="AK48" i="6"/>
  <c r="AP48" i="6" s="1"/>
  <c r="AO47" i="6"/>
  <c r="AN47" i="6"/>
  <c r="AM47" i="6"/>
  <c r="AL47" i="6"/>
  <c r="AK47" i="6"/>
  <c r="AP47" i="6" s="1"/>
  <c r="AO46" i="6"/>
  <c r="AN46" i="6"/>
  <c r="AM46" i="6"/>
  <c r="AL46" i="6"/>
  <c r="AK46" i="6"/>
  <c r="AP46" i="6" s="1"/>
  <c r="AO45" i="6"/>
  <c r="AN45" i="6"/>
  <c r="AM45" i="6"/>
  <c r="AL45" i="6"/>
  <c r="AK45" i="6"/>
  <c r="AP45" i="6" s="1"/>
  <c r="AO44" i="6"/>
  <c r="AN44" i="6"/>
  <c r="AM44" i="6"/>
  <c r="AL44" i="6"/>
  <c r="AK44" i="6"/>
  <c r="AP44" i="6" s="1"/>
  <c r="AO43" i="6"/>
  <c r="AN43" i="6"/>
  <c r="AM43" i="6"/>
  <c r="AL43" i="6"/>
  <c r="AK43" i="6"/>
  <c r="AP43" i="6" s="1"/>
  <c r="AO42" i="6"/>
  <c r="AN42" i="6"/>
  <c r="AM42" i="6"/>
  <c r="AL42" i="6"/>
  <c r="AK42" i="6"/>
  <c r="AO41" i="6"/>
  <c r="AN41" i="6"/>
  <c r="AM41" i="6"/>
  <c r="AL41" i="6"/>
  <c r="AK41" i="6"/>
  <c r="AJ40" i="6"/>
  <c r="AI40" i="6"/>
  <c r="AH40" i="6"/>
  <c r="AG40" i="6"/>
  <c r="AF40" i="6"/>
  <c r="AE40" i="6"/>
  <c r="AD40" i="6"/>
  <c r="AC40" i="6"/>
  <c r="AB40" i="6"/>
  <c r="AA40" i="6"/>
  <c r="Z40" i="6"/>
  <c r="Y40" i="6"/>
  <c r="X40" i="6"/>
  <c r="W40" i="6"/>
  <c r="V40" i="6"/>
  <c r="U40" i="6"/>
  <c r="T40" i="6"/>
  <c r="S40" i="6"/>
  <c r="R40" i="6"/>
  <c r="Q40" i="6"/>
  <c r="P40" i="6"/>
  <c r="N40" i="6"/>
  <c r="M40" i="6"/>
  <c r="L40" i="6"/>
  <c r="K40" i="6"/>
  <c r="J40" i="6"/>
  <c r="I40" i="6"/>
  <c r="H40" i="6"/>
  <c r="G40" i="6"/>
  <c r="AJ34" i="6"/>
  <c r="AI34" i="6"/>
  <c r="AH34" i="6"/>
  <c r="AG34" i="6"/>
  <c r="AF34" i="6"/>
  <c r="AE34" i="6"/>
  <c r="AD34" i="6"/>
  <c r="AC34" i="6"/>
  <c r="AB34" i="6"/>
  <c r="AA34" i="6"/>
  <c r="Z34" i="6"/>
  <c r="Y34" i="6"/>
  <c r="X34" i="6"/>
  <c r="W34" i="6"/>
  <c r="V34" i="6"/>
  <c r="U34" i="6"/>
  <c r="T34" i="6"/>
  <c r="S34" i="6"/>
  <c r="R34" i="6"/>
  <c r="Q34" i="6"/>
  <c r="P34" i="6"/>
  <c r="O34" i="6"/>
  <c r="N34" i="6"/>
  <c r="M34" i="6"/>
  <c r="L34" i="6"/>
  <c r="K34" i="6"/>
  <c r="J34" i="6"/>
  <c r="I34" i="6"/>
  <c r="H34" i="6"/>
  <c r="G34" i="6"/>
  <c r="AJ33" i="6"/>
  <c r="AI33" i="6"/>
  <c r="AH33" i="6"/>
  <c r="AG33" i="6"/>
  <c r="AF33" i="6"/>
  <c r="AE33" i="6"/>
  <c r="AD33" i="6"/>
  <c r="AC33" i="6"/>
  <c r="AB33" i="6"/>
  <c r="AA33" i="6"/>
  <c r="Z33" i="6"/>
  <c r="Y33" i="6"/>
  <c r="X33" i="6"/>
  <c r="W33" i="6"/>
  <c r="V33" i="6"/>
  <c r="U33" i="6"/>
  <c r="T33" i="6"/>
  <c r="S33" i="6"/>
  <c r="R33" i="6"/>
  <c r="Q33" i="6"/>
  <c r="P33" i="6"/>
  <c r="O33" i="6"/>
  <c r="N33" i="6"/>
  <c r="M33" i="6"/>
  <c r="L33" i="6"/>
  <c r="K33" i="6"/>
  <c r="J33" i="6"/>
  <c r="I33" i="6"/>
  <c r="H33" i="6"/>
  <c r="G33" i="6"/>
  <c r="AJ32" i="6"/>
  <c r="AI32" i="6"/>
  <c r="AH32" i="6"/>
  <c r="AG32" i="6"/>
  <c r="AF32" i="6"/>
  <c r="AE32" i="6"/>
  <c r="AD32" i="6"/>
  <c r="AD55" i="6" s="1"/>
  <c r="AC32" i="6"/>
  <c r="AB32" i="6"/>
  <c r="AA32" i="6"/>
  <c r="Z32" i="6"/>
  <c r="Z55" i="6" s="1"/>
  <c r="Y32" i="6"/>
  <c r="X32" i="6"/>
  <c r="W32" i="6"/>
  <c r="V32" i="6"/>
  <c r="U32" i="6"/>
  <c r="T32" i="6"/>
  <c r="S32" i="6"/>
  <c r="R32" i="6"/>
  <c r="R55" i="6" s="1"/>
  <c r="Q32" i="6"/>
  <c r="P32" i="6"/>
  <c r="O32" i="6"/>
  <c r="N32" i="6"/>
  <c r="N55" i="6" s="1"/>
  <c r="M32" i="6"/>
  <c r="L32" i="6"/>
  <c r="K32" i="6"/>
  <c r="J32" i="6"/>
  <c r="I32" i="6"/>
  <c r="H32" i="6"/>
  <c r="G32" i="6"/>
  <c r="AJ31" i="6"/>
  <c r="AJ55" i="6" s="1"/>
  <c r="AI31" i="6"/>
  <c r="AI55" i="6" s="1"/>
  <c r="AH31" i="6"/>
  <c r="AH55" i="6" s="1"/>
  <c r="AG31" i="6"/>
  <c r="AG55" i="6" s="1"/>
  <c r="AF31" i="6"/>
  <c r="AF55" i="6" s="1"/>
  <c r="AE31" i="6"/>
  <c r="AE55" i="6" s="1"/>
  <c r="AD31" i="6"/>
  <c r="AC31" i="6"/>
  <c r="AC55" i="6" s="1"/>
  <c r="AB31" i="6"/>
  <c r="AB55" i="6" s="1"/>
  <c r="AA31" i="6"/>
  <c r="AA55" i="6" s="1"/>
  <c r="Z31" i="6"/>
  <c r="Y31" i="6"/>
  <c r="Y55" i="6" s="1"/>
  <c r="X31" i="6"/>
  <c r="X55" i="6" s="1"/>
  <c r="W31" i="6"/>
  <c r="W55" i="6" s="1"/>
  <c r="V31" i="6"/>
  <c r="V55" i="6" s="1"/>
  <c r="U31" i="6"/>
  <c r="U55" i="6" s="1"/>
  <c r="T31" i="6"/>
  <c r="T55" i="6" s="1"/>
  <c r="S31" i="6"/>
  <c r="S55" i="6" s="1"/>
  <c r="R31" i="6"/>
  <c r="Q31" i="6"/>
  <c r="Q55" i="6" s="1"/>
  <c r="P31" i="6"/>
  <c r="P55" i="6" s="1"/>
  <c r="O31" i="6"/>
  <c r="N31" i="6"/>
  <c r="M31" i="6"/>
  <c r="M55" i="6" s="1"/>
  <c r="L31" i="6"/>
  <c r="K31" i="6"/>
  <c r="K55" i="6" s="1"/>
  <c r="J31" i="6"/>
  <c r="J55" i="6" s="1"/>
  <c r="I31" i="6"/>
  <c r="I55" i="6" s="1"/>
  <c r="H31" i="6"/>
  <c r="H55" i="6" s="1"/>
  <c r="G31" i="6"/>
  <c r="G55" i="6" s="1"/>
  <c r="AN30" i="6"/>
  <c r="AM30" i="6"/>
  <c r="AL30" i="6"/>
  <c r="AK30" i="6"/>
  <c r="AN29" i="6"/>
  <c r="AM29" i="6"/>
  <c r="AL29" i="6"/>
  <c r="AK29" i="6"/>
  <c r="AN28" i="6"/>
  <c r="AM28" i="6"/>
  <c r="AL28" i="6"/>
  <c r="AK28" i="6"/>
  <c r="AJ23" i="6"/>
  <c r="AI23" i="6"/>
  <c r="AH23" i="6"/>
  <c r="AG23" i="6"/>
  <c r="AF23" i="6"/>
  <c r="AE23" i="6"/>
  <c r="AD23" i="6"/>
  <c r="AC23" i="6"/>
  <c r="AB23" i="6"/>
  <c r="AA23" i="6"/>
  <c r="Z23" i="6"/>
  <c r="Y23" i="6"/>
  <c r="X23" i="6"/>
  <c r="W23" i="6"/>
  <c r="V23" i="6"/>
  <c r="U23" i="6"/>
  <c r="T23" i="6"/>
  <c r="S23" i="6"/>
  <c r="R23" i="6"/>
  <c r="Q23" i="6"/>
  <c r="P23" i="6"/>
  <c r="O23" i="6"/>
  <c r="N23" i="6"/>
  <c r="M23" i="6"/>
  <c r="L23" i="6"/>
  <c r="K23" i="6"/>
  <c r="J23" i="6"/>
  <c r="I23" i="6"/>
  <c r="H23" i="6"/>
  <c r="G23" i="6"/>
  <c r="AJ22" i="6"/>
  <c r="AI22" i="6"/>
  <c r="AH22" i="6"/>
  <c r="AG22" i="6"/>
  <c r="AF22" i="6"/>
  <c r="AE22" i="6"/>
  <c r="AD22" i="6"/>
  <c r="AC22" i="6"/>
  <c r="AB22" i="6"/>
  <c r="AA22" i="6"/>
  <c r="Z22" i="6"/>
  <c r="Y22" i="6"/>
  <c r="X22" i="6"/>
  <c r="W22" i="6"/>
  <c r="V22" i="6"/>
  <c r="U22" i="6"/>
  <c r="T22" i="6"/>
  <c r="S22" i="6"/>
  <c r="R22" i="6"/>
  <c r="Q22" i="6"/>
  <c r="P22" i="6"/>
  <c r="O22" i="6"/>
  <c r="N22" i="6"/>
  <c r="M22" i="6"/>
  <c r="L22" i="6"/>
  <c r="K22" i="6"/>
  <c r="J22" i="6"/>
  <c r="I22" i="6"/>
  <c r="H22" i="6"/>
  <c r="G22" i="6"/>
  <c r="AJ21" i="6"/>
  <c r="AI21" i="6"/>
  <c r="AH21" i="6"/>
  <c r="AG21" i="6"/>
  <c r="AF21" i="6"/>
  <c r="AE21" i="6"/>
  <c r="AD21" i="6"/>
  <c r="AC21" i="6"/>
  <c r="AB21" i="6"/>
  <c r="AA21" i="6"/>
  <c r="Z21" i="6"/>
  <c r="Y21" i="6"/>
  <c r="X21" i="6"/>
  <c r="W21" i="6"/>
  <c r="V21" i="6"/>
  <c r="U21" i="6"/>
  <c r="T21" i="6"/>
  <c r="S21" i="6"/>
  <c r="R21" i="6"/>
  <c r="Q21" i="6"/>
  <c r="P21" i="6"/>
  <c r="O21" i="6"/>
  <c r="N21" i="6"/>
  <c r="M21" i="6"/>
  <c r="L21" i="6"/>
  <c r="K21" i="6"/>
  <c r="J21" i="6"/>
  <c r="I21" i="6"/>
  <c r="H21" i="6"/>
  <c r="G21" i="6"/>
  <c r="AJ20" i="6"/>
  <c r="AI20" i="6"/>
  <c r="AH20" i="6"/>
  <c r="AG20" i="6"/>
  <c r="AF20" i="6"/>
  <c r="AE20" i="6"/>
  <c r="AD20" i="6"/>
  <c r="AC20" i="6"/>
  <c r="AB20" i="6"/>
  <c r="AA20" i="6"/>
  <c r="Z20" i="6"/>
  <c r="Y20" i="6"/>
  <c r="X20" i="6"/>
  <c r="W20" i="6"/>
  <c r="V20" i="6"/>
  <c r="U20" i="6"/>
  <c r="T20" i="6"/>
  <c r="S20" i="6"/>
  <c r="R20" i="6"/>
  <c r="Q20" i="6"/>
  <c r="P20" i="6"/>
  <c r="O20" i="6"/>
  <c r="N20" i="6"/>
  <c r="M20" i="6"/>
  <c r="L20" i="6"/>
  <c r="K20" i="6"/>
  <c r="J20" i="6"/>
  <c r="I20" i="6"/>
  <c r="H20" i="6"/>
  <c r="G20" i="6"/>
  <c r="AO19" i="6"/>
  <c r="AN19" i="6"/>
  <c r="AM19" i="6"/>
  <c r="AL19" i="6"/>
  <c r="AK19" i="6"/>
  <c r="AP19" i="6" s="1"/>
  <c r="AO18" i="6"/>
  <c r="AN18" i="6"/>
  <c r="AM18" i="6"/>
  <c r="AL18" i="6"/>
  <c r="AK18" i="6"/>
  <c r="AO17" i="6"/>
  <c r="AN17" i="6"/>
  <c r="AM17" i="6"/>
  <c r="AL17" i="6"/>
  <c r="AK17" i="6"/>
  <c r="AO16" i="6"/>
  <c r="AN16" i="6"/>
  <c r="AM16" i="6"/>
  <c r="AL16" i="6"/>
  <c r="AK16" i="6"/>
  <c r="AO15" i="6"/>
  <c r="AN15" i="6"/>
  <c r="AM15" i="6"/>
  <c r="AL15" i="6"/>
  <c r="AK15" i="6"/>
  <c r="G28" i="5"/>
  <c r="F29" i="5" s="1"/>
  <c r="AP91" i="6" l="1"/>
  <c r="AP92" i="6"/>
  <c r="AP93" i="6"/>
  <c r="L104" i="6"/>
  <c r="AP65" i="6"/>
  <c r="M104" i="6"/>
  <c r="AP66" i="6"/>
  <c r="AP64" i="6"/>
  <c r="K104" i="6"/>
  <c r="AP42" i="6"/>
  <c r="AP41" i="6"/>
  <c r="AP30" i="6"/>
  <c r="AO30" i="6"/>
  <c r="O55" i="6"/>
  <c r="AP29" i="6"/>
  <c r="AO28" i="6"/>
  <c r="L55" i="6"/>
  <c r="AP28" i="6"/>
  <c r="AP17" i="6"/>
  <c r="AP15" i="6"/>
  <c r="AP18" i="6"/>
  <c r="AP16" i="6"/>
  <c r="AO29" i="6"/>
  <c r="AO62" i="6"/>
  <c r="AO64" i="6"/>
  <c r="AO66" i="6"/>
  <c r="AO68" i="6"/>
  <c r="AO70" i="6"/>
  <c r="AO72" i="6"/>
  <c r="AO74" i="6"/>
  <c r="AO91" i="6"/>
  <c r="AO93" i="6"/>
  <c r="AO95" i="6"/>
  <c r="AO97" i="6"/>
  <c r="AO99" i="6"/>
  <c r="AO63" i="6"/>
  <c r="AO65" i="6"/>
  <c r="AO67" i="6"/>
  <c r="AO69" i="6"/>
  <c r="AO71" i="6"/>
  <c r="AO73" i="6"/>
  <c r="AO75" i="6"/>
  <c r="AO77" i="6"/>
  <c r="AO79" i="6"/>
  <c r="AO81" i="6"/>
  <c r="AO90" i="6"/>
  <c r="AO92" i="6"/>
  <c r="AO94" i="6"/>
  <c r="AO96" i="6"/>
  <c r="AO98" i="6"/>
  <c r="AB67" i="4" l="1"/>
  <c r="J67" i="4"/>
  <c r="K50" i="4"/>
  <c r="K49" i="4"/>
  <c r="K48" i="4"/>
  <c r="K47" i="4"/>
  <c r="K46" i="4"/>
  <c r="K45" i="4"/>
  <c r="AC44" i="4"/>
  <c r="K44" i="4"/>
  <c r="AC43" i="4"/>
  <c r="K43" i="4"/>
  <c r="AC42" i="4"/>
  <c r="K42" i="4"/>
  <c r="AC41" i="4"/>
  <c r="K41" i="4"/>
  <c r="AC40" i="4"/>
  <c r="K40" i="4"/>
  <c r="AC39" i="4"/>
  <c r="K39" i="4"/>
  <c r="AC38" i="4"/>
  <c r="K38" i="4"/>
  <c r="AC37" i="4"/>
  <c r="AC51" i="4" s="1"/>
  <c r="K37" i="4"/>
  <c r="K51" i="4" s="1"/>
  <c r="Q33" i="4"/>
  <c r="D33" i="4"/>
  <c r="Q29" i="4"/>
  <c r="Q28" i="4"/>
  <c r="Q27" i="4"/>
  <c r="Q26" i="4"/>
  <c r="Q25" i="4"/>
  <c r="D27" i="4"/>
  <c r="P9" i="4" s="1"/>
  <c r="Q24" i="4"/>
  <c r="Q23" i="4"/>
  <c r="P22" i="4"/>
  <c r="Q22" i="4" s="1"/>
  <c r="Q21" i="4"/>
  <c r="Q20" i="4"/>
  <c r="P19" i="4"/>
  <c r="Q19" i="4" s="1"/>
  <c r="D21" i="4"/>
  <c r="P10" i="4" s="1"/>
  <c r="P18" i="4"/>
  <c r="Q18" i="4" s="1"/>
  <c r="P17" i="4"/>
  <c r="E13" i="4"/>
  <c r="D13" i="4"/>
  <c r="P16" i="4" l="1"/>
  <c r="G13" i="4"/>
  <c r="P30" i="4"/>
  <c r="E9" i="4" l="1"/>
  <c r="P31" i="4"/>
  <c r="E10" i="4"/>
  <c r="E11" i="4" l="1"/>
  <c r="E12" i="4" l="1"/>
  <c r="P34" i="4"/>
  <c r="E14" i="4" l="1"/>
  <c r="S49" i="3" l="1"/>
  <c r="Q49" i="3"/>
  <c r="I49" i="3"/>
  <c r="G49" i="3"/>
  <c r="S47" i="3"/>
  <c r="Q47" i="3"/>
  <c r="I47" i="3"/>
  <c r="G47" i="3"/>
  <c r="S45" i="3"/>
  <c r="Q45" i="3"/>
  <c r="I45" i="3"/>
  <c r="G45" i="3"/>
  <c r="S43" i="3"/>
  <c r="Q43" i="3"/>
  <c r="I43" i="3"/>
  <c r="G43" i="3"/>
  <c r="S41" i="3"/>
  <c r="Q41" i="3"/>
  <c r="I41" i="3"/>
  <c r="G41" i="3"/>
  <c r="S39" i="3"/>
  <c r="Q39" i="3"/>
  <c r="I39" i="3"/>
  <c r="G39" i="3"/>
  <c r="S37" i="3"/>
  <c r="Q37" i="3"/>
  <c r="I37" i="3"/>
  <c r="G37" i="3"/>
  <c r="S35" i="3"/>
  <c r="Q35" i="3"/>
  <c r="I35" i="3"/>
  <c r="G35" i="3"/>
  <c r="S33" i="3"/>
  <c r="Q33" i="3"/>
  <c r="I33" i="3"/>
  <c r="G33" i="3"/>
  <c r="S31" i="3"/>
  <c r="Q31" i="3"/>
  <c r="I31" i="3"/>
  <c r="G31" i="3"/>
  <c r="S29" i="3"/>
  <c r="Q29" i="3"/>
  <c r="I29" i="3"/>
  <c r="G29" i="3"/>
  <c r="S27" i="3"/>
  <c r="Q27" i="3"/>
  <c r="I27" i="3"/>
  <c r="G27" i="3"/>
  <c r="S25" i="3"/>
  <c r="Q25" i="3"/>
  <c r="I25" i="3"/>
  <c r="G25" i="3"/>
  <c r="S23" i="3"/>
  <c r="Q23" i="3"/>
  <c r="I23" i="3"/>
  <c r="G23" i="3"/>
  <c r="S21" i="3"/>
  <c r="Q21" i="3"/>
  <c r="I21" i="3"/>
  <c r="G21" i="3"/>
  <c r="S19" i="3"/>
  <c r="Q19" i="3"/>
  <c r="I19" i="3"/>
  <c r="G19" i="3"/>
  <c r="S17" i="3"/>
  <c r="Q17" i="3"/>
  <c r="I17" i="3"/>
  <c r="G17" i="3"/>
  <c r="AT15" i="3"/>
  <c r="S15" i="3"/>
  <c r="Q15" i="3"/>
  <c r="I15" i="3"/>
  <c r="G15" i="3"/>
  <c r="AT13" i="3"/>
  <c r="S13" i="3"/>
  <c r="Q13" i="3"/>
  <c r="I13" i="3"/>
  <c r="G13" i="3"/>
  <c r="AT11" i="3"/>
  <c r="S11" i="3"/>
  <c r="Q11" i="3"/>
  <c r="I11" i="3"/>
  <c r="G11" i="3"/>
  <c r="L4" i="3"/>
  <c r="L3" i="3"/>
  <c r="AB67" i="2" l="1"/>
  <c r="J67" i="2"/>
  <c r="AC50" i="2"/>
  <c r="K50" i="2"/>
  <c r="AC49" i="2"/>
  <c r="K49" i="2"/>
  <c r="AC48" i="2"/>
  <c r="K48" i="2"/>
  <c r="AC47" i="2"/>
  <c r="K47" i="2"/>
  <c r="AC46" i="2"/>
  <c r="K46" i="2"/>
  <c r="AC45" i="2"/>
  <c r="K45" i="2"/>
  <c r="AC44" i="2"/>
  <c r="K44" i="2"/>
  <c r="AC43" i="2"/>
  <c r="K43" i="2"/>
  <c r="AC42" i="2"/>
  <c r="K42" i="2"/>
  <c r="AC41" i="2"/>
  <c r="K41" i="2"/>
  <c r="AC40" i="2"/>
  <c r="K40" i="2"/>
  <c r="AC39" i="2"/>
  <c r="K39" i="2"/>
  <c r="AC38" i="2"/>
  <c r="K38" i="2"/>
  <c r="AC37" i="2"/>
  <c r="AC51" i="2" s="1"/>
  <c r="K37" i="2"/>
  <c r="AF29" i="2"/>
  <c r="N29" i="2"/>
  <c r="AF28" i="2"/>
  <c r="N28" i="2"/>
  <c r="AF27" i="2"/>
  <c r="N27" i="2"/>
  <c r="N9" i="2"/>
  <c r="Q9" i="4" s="1"/>
  <c r="AF26" i="2"/>
  <c r="N26" i="2"/>
  <c r="AF25" i="2"/>
  <c r="N25" i="2"/>
  <c r="AF24" i="2"/>
  <c r="N24" i="2"/>
  <c r="AF23" i="2"/>
  <c r="N23" i="2"/>
  <c r="AF22" i="2"/>
  <c r="N22" i="2"/>
  <c r="AF21" i="2"/>
  <c r="N21" i="2"/>
  <c r="N10" i="2"/>
  <c r="N10" i="4" s="1"/>
  <c r="AF20" i="2"/>
  <c r="N20" i="2"/>
  <c r="AF19" i="2"/>
  <c r="N19" i="2"/>
  <c r="AF18" i="2"/>
  <c r="N18" i="2"/>
  <c r="N17" i="2"/>
  <c r="N15" i="2"/>
  <c r="N15" i="4" s="1"/>
  <c r="Q15" i="4" s="1"/>
  <c r="N14" i="2"/>
  <c r="N14" i="4" s="1"/>
  <c r="Q14" i="4" s="1"/>
  <c r="N13" i="2"/>
  <c r="N13" i="4" s="1"/>
  <c r="Q13" i="4" s="1"/>
  <c r="D13" i="2"/>
  <c r="N12" i="2"/>
  <c r="N12" i="4" s="1"/>
  <c r="Q12" i="4" s="1"/>
  <c r="N11" i="2"/>
  <c r="N11" i="4" s="1"/>
  <c r="Q11" i="4" s="1"/>
  <c r="AF16" i="2"/>
  <c r="N30" i="2" l="1"/>
  <c r="D10" i="2" s="1"/>
  <c r="N17" i="4"/>
  <c r="K51" i="2"/>
  <c r="N16" i="4"/>
  <c r="Q10" i="4"/>
  <c r="V9" i="2"/>
  <c r="AF30" i="2"/>
  <c r="N16" i="2"/>
  <c r="D9" i="2" s="1"/>
  <c r="N30" i="4" l="1"/>
  <c r="Q17" i="4"/>
  <c r="N31" i="2"/>
  <c r="D11" i="2" s="1"/>
  <c r="D12" i="2" s="1"/>
  <c r="D14" i="2" s="1"/>
  <c r="N31" i="4"/>
  <c r="D9" i="4"/>
  <c r="Q16" i="4"/>
  <c r="AF31" i="2"/>
  <c r="V11" i="2" s="1"/>
  <c r="V12" i="2" s="1"/>
  <c r="V14" i="2" s="1"/>
  <c r="V10" i="2"/>
  <c r="N32" i="2" l="1"/>
  <c r="N34" i="2" s="1"/>
  <c r="D10" i="4"/>
  <c r="G10" i="4" s="1"/>
  <c r="Q30" i="4"/>
  <c r="G9" i="4"/>
  <c r="N32" i="4"/>
  <c r="D11" i="4"/>
  <c r="G11" i="4" s="1"/>
  <c r="Q31" i="4"/>
  <c r="AF32" i="2"/>
  <c r="AF34" i="2" s="1"/>
  <c r="AR47" i="1"/>
  <c r="AH47" i="1"/>
  <c r="S47" i="1"/>
  <c r="Q47" i="1"/>
  <c r="I47" i="1"/>
  <c r="G47" i="1"/>
  <c r="AR45" i="1"/>
  <c r="AH45" i="1"/>
  <c r="S45" i="1"/>
  <c r="Q45" i="1"/>
  <c r="I45" i="1"/>
  <c r="G45" i="1"/>
  <c r="AR43" i="1"/>
  <c r="AH43" i="1"/>
  <c r="S43" i="1"/>
  <c r="Q43" i="1"/>
  <c r="I43" i="1"/>
  <c r="G43" i="1"/>
  <c r="AR41" i="1"/>
  <c r="AH41" i="1"/>
  <c r="S41" i="1"/>
  <c r="Q41" i="1"/>
  <c r="I41" i="1"/>
  <c r="G41" i="1"/>
  <c r="AR39" i="1"/>
  <c r="AH39" i="1"/>
  <c r="S39" i="1"/>
  <c r="Q39" i="1"/>
  <c r="I39" i="1"/>
  <c r="G39" i="1"/>
  <c r="AR37" i="1"/>
  <c r="AH37" i="1"/>
  <c r="S37" i="1"/>
  <c r="Q37" i="1"/>
  <c r="I37" i="1"/>
  <c r="G37" i="1"/>
  <c r="AR35" i="1"/>
  <c r="AH35" i="1"/>
  <c r="S35" i="1"/>
  <c r="Q35" i="1"/>
  <c r="I35" i="1"/>
  <c r="G35" i="1"/>
  <c r="AR33" i="1"/>
  <c r="AH33" i="1"/>
  <c r="S33" i="1"/>
  <c r="Q33" i="1"/>
  <c r="I33" i="1"/>
  <c r="G33" i="1"/>
  <c r="AR31" i="1"/>
  <c r="AH31" i="1"/>
  <c r="S31" i="1"/>
  <c r="Q31" i="1"/>
  <c r="I31" i="1"/>
  <c r="G31" i="1"/>
  <c r="AR29" i="1"/>
  <c r="AH29" i="1"/>
  <c r="S29" i="1"/>
  <c r="Q29" i="1"/>
  <c r="I29" i="1"/>
  <c r="G29" i="1"/>
  <c r="AR27" i="1"/>
  <c r="AH27" i="1"/>
  <c r="S27" i="1"/>
  <c r="Q27" i="1"/>
  <c r="I27" i="1"/>
  <c r="G27" i="1"/>
  <c r="AR25" i="1"/>
  <c r="AH25" i="1"/>
  <c r="S25" i="1"/>
  <c r="Q25" i="1"/>
  <c r="I25" i="1"/>
  <c r="G25" i="1"/>
  <c r="AR23" i="1"/>
  <c r="AH23" i="1"/>
  <c r="S23" i="1"/>
  <c r="Q23" i="1"/>
  <c r="I23" i="1"/>
  <c r="G23" i="1"/>
  <c r="AR21" i="1"/>
  <c r="AH21" i="1"/>
  <c r="S21" i="1"/>
  <c r="Q21" i="1"/>
  <c r="I21" i="1"/>
  <c r="G21" i="1"/>
  <c r="AR19" i="1"/>
  <c r="AH19" i="1"/>
  <c r="S19" i="1"/>
  <c r="Q19" i="1"/>
  <c r="I19" i="1"/>
  <c r="G19" i="1"/>
  <c r="AR17" i="1"/>
  <c r="AH17" i="1"/>
  <c r="S17" i="1"/>
  <c r="Q17" i="1"/>
  <c r="I17" i="1"/>
  <c r="G17" i="1"/>
  <c r="AR15" i="1"/>
  <c r="AH15" i="1"/>
  <c r="S15" i="1"/>
  <c r="Q15" i="1"/>
  <c r="I15" i="1"/>
  <c r="G15" i="1"/>
  <c r="AR13" i="1"/>
  <c r="AH13" i="1"/>
  <c r="S13" i="1"/>
  <c r="Q13" i="1"/>
  <c r="I13" i="1"/>
  <c r="G13" i="1"/>
  <c r="AR11" i="1"/>
  <c r="AH11" i="1"/>
  <c r="S11" i="1"/>
  <c r="Q11" i="1"/>
  <c r="I11" i="1"/>
  <c r="G11" i="1"/>
  <c r="AR9" i="1"/>
  <c r="AH9" i="1"/>
  <c r="S9" i="1"/>
  <c r="Q9" i="1"/>
  <c r="I9" i="1"/>
  <c r="G9" i="1"/>
  <c r="L3" i="1"/>
  <c r="N34" i="4" l="1"/>
  <c r="Q34" i="4" s="1"/>
  <c r="Q32" i="4"/>
  <c r="D12" i="4"/>
  <c r="D14" i="4" l="1"/>
  <c r="G14" i="4" s="1"/>
  <c r="G12" i="4"/>
</calcChain>
</file>

<file path=xl/comments1.xml><?xml version="1.0" encoding="utf-8"?>
<comments xmlns="http://schemas.openxmlformats.org/spreadsheetml/2006/main">
  <authors>
    <author>knt</author>
  </authors>
  <commentList>
    <comment ref="AD7" authorId="0" shapeId="0">
      <text>
        <r>
          <rPr>
            <b/>
            <sz val="11"/>
            <color indexed="81"/>
            <rFont val="Meiryo UI"/>
            <family val="3"/>
            <charset val="128"/>
          </rPr>
          <t>※3　プログラム記号</t>
        </r>
        <r>
          <rPr>
            <sz val="11"/>
            <color indexed="81"/>
            <rFont val="Meiryo UI"/>
            <family val="3"/>
            <charset val="128"/>
          </rPr>
          <t xml:space="preserve">
申請時、希望調書に複数のワークショップ等を提案された場合は
どのプログラムで対応するか示してください。
</t>
        </r>
      </text>
    </comment>
    <comment ref="AK7" authorId="0" shapeId="0">
      <text>
        <r>
          <rPr>
            <b/>
            <sz val="11"/>
            <color indexed="81"/>
            <rFont val="Meiryo UI"/>
            <family val="3"/>
            <charset val="128"/>
          </rPr>
          <t>※5　会場</t>
        </r>
        <r>
          <rPr>
            <sz val="11"/>
            <color indexed="81"/>
            <rFont val="Meiryo UI"/>
            <family val="3"/>
            <charset val="128"/>
          </rPr>
          <t xml:space="preserve">
選択式
「実施校体育館」　「音楽室」　「その他教室」　「合同開催校体育館」
「ホール等の文化施設」
「その他」の場合：詳細は「具体的な実施予定内容」へ御入力ください。</t>
        </r>
      </text>
    </comment>
    <comment ref="AA8" authorId="0" shapeId="0">
      <text>
        <r>
          <rPr>
            <b/>
            <sz val="11"/>
            <color indexed="81"/>
            <rFont val="Meiryo UI"/>
            <family val="3"/>
            <charset val="128"/>
          </rPr>
          <t xml:space="preserve">※1　都道府県・政令指定都市
</t>
        </r>
        <r>
          <rPr>
            <sz val="11"/>
            <color indexed="81"/>
            <rFont val="Meiryo UI"/>
            <family val="3"/>
            <charset val="128"/>
          </rPr>
          <t>学校の所在地ではなく、契約書の実施計画書にある
所轄都道府県・政令指定都市名を御入力ください。</t>
        </r>
      </text>
    </comment>
    <comment ref="AC8" authorId="0" shapeId="0">
      <text>
        <r>
          <rPr>
            <b/>
            <sz val="11"/>
            <color indexed="81"/>
            <rFont val="Meiryo UI"/>
            <family val="3"/>
            <charset val="128"/>
          </rPr>
          <t>※2　実施校ID／実施校名</t>
        </r>
        <r>
          <rPr>
            <sz val="11"/>
            <color indexed="81"/>
            <rFont val="Meiryo UI"/>
            <family val="3"/>
            <charset val="128"/>
          </rPr>
          <t xml:space="preserve">
契約書の実施計画書に記載されています。
実施校名は省略せず正式名で御入力ください。</t>
        </r>
      </text>
    </comment>
  </commentList>
</comments>
</file>

<file path=xl/comments2.xml><?xml version="1.0" encoding="utf-8"?>
<comments xmlns="http://schemas.openxmlformats.org/spreadsheetml/2006/main">
  <authors>
    <author>knt</author>
  </authors>
  <commentList>
    <comment ref="U17" authorId="0" shapeId="0">
      <text>
        <r>
          <rPr>
            <b/>
            <sz val="11"/>
            <color indexed="81"/>
            <rFont val="Meiryo UI"/>
            <family val="3"/>
            <charset val="128"/>
          </rPr>
          <t>※事前打ち合わせに係る経費</t>
        </r>
        <r>
          <rPr>
            <sz val="11"/>
            <color indexed="81"/>
            <rFont val="Meiryo UI"/>
            <family val="3"/>
            <charset val="128"/>
          </rPr>
          <t xml:space="preserve">
付属１で従事された回数をもとに
付属５で計上した金額を反映してください。</t>
        </r>
      </text>
    </comment>
    <comment ref="V23" authorId="0" shapeId="0">
      <text>
        <r>
          <rPr>
            <b/>
            <sz val="11"/>
            <color indexed="81"/>
            <rFont val="Meiryo UI"/>
            <family val="3"/>
            <charset val="128"/>
          </rPr>
          <t>※出演費・メインプログラムに係る経費</t>
        </r>
        <r>
          <rPr>
            <sz val="11"/>
            <color indexed="81"/>
            <rFont val="Meiryo UI"/>
            <family val="3"/>
            <charset val="128"/>
          </rPr>
          <t xml:space="preserve">
付属１で従事された回数をもとに
付属２で計上した金額を反映してください。</t>
        </r>
      </text>
    </comment>
    <comment ref="U29" authorId="0" shapeId="0">
      <text>
        <r>
          <rPr>
            <b/>
            <sz val="11"/>
            <color indexed="81"/>
            <rFont val="Meiryo UI"/>
            <family val="3"/>
            <charset val="128"/>
          </rPr>
          <t>※ワークショップ費（指導謝金）</t>
        </r>
        <r>
          <rPr>
            <sz val="11"/>
            <color indexed="81"/>
            <rFont val="Meiryo UI"/>
            <family val="3"/>
            <charset val="128"/>
          </rPr>
          <t xml:space="preserve">
付属１で従事された回数をもとに
付属５で計上した金額を反映してください。
★打ち合わせ謝金、ワークショップ主指導者、補助者の単価は
　「実施の手引き」P.14～P.15を御参照ください。</t>
        </r>
      </text>
    </comment>
    <comment ref="X35" authorId="0" shapeId="0">
      <text>
        <r>
          <rPr>
            <sz val="11"/>
            <color indexed="81"/>
            <rFont val="Meiryo UI"/>
            <family val="3"/>
            <charset val="128"/>
          </rPr>
          <t>※文芸費，音楽費・借損料，舞台費・消耗品費，その他経費，プログラム作成費，運搬費
●計上項目：該当する項目を選択
●摘要：支払先・発注先（業者名、個人名など）
　　※精算時に提出いただく証憑（請求書・領収証など）と合致する必要があります。
●プログラム作成費
　「実施の手引き」P.14、P.19掲載　原則 計上可能金額は１種38,500円（税込）まで
　印刷・製本費用は当事業の委託経費外となります。</t>
        </r>
      </text>
    </comment>
    <comment ref="AG36" authorId="0" shapeId="0">
      <text>
        <r>
          <rPr>
            <b/>
            <sz val="11"/>
            <color indexed="81"/>
            <rFont val="Meiryo UI"/>
            <family val="3"/>
            <charset val="128"/>
          </rPr>
          <t>◆算出根拠書類</t>
        </r>
        <r>
          <rPr>
            <sz val="11"/>
            <color indexed="81"/>
            <rFont val="Meiryo UI"/>
            <family val="3"/>
            <charset val="128"/>
          </rPr>
          <t xml:space="preserve">
「出演希望調書」で申請いただいた費用について、見積算出をされた根拠となる書類について選択してください。
選択肢以外の書類の場合
注意メッセージを「はい」にして
入力してください。</t>
        </r>
      </text>
    </comment>
    <comment ref="T43" authorId="0" shapeId="0">
      <text>
        <r>
          <rPr>
            <b/>
            <sz val="11"/>
            <color indexed="81"/>
            <rFont val="Meiryo UI"/>
            <family val="3"/>
            <charset val="128"/>
          </rPr>
          <t>◆プログラム作成費</t>
        </r>
        <r>
          <rPr>
            <sz val="11"/>
            <color indexed="81"/>
            <rFont val="Meiryo UI"/>
            <family val="3"/>
            <charset val="128"/>
          </rPr>
          <t xml:space="preserve">
プログラムを作成した場合は
作成データを事務局へ御提出ください。
詳細は実施の手引き P.35参照</t>
        </r>
      </text>
    </comment>
  </commentList>
</comments>
</file>

<file path=xl/comments3.xml><?xml version="1.0" encoding="utf-8"?>
<comments xmlns="http://schemas.openxmlformats.org/spreadsheetml/2006/main">
  <authors>
    <author>kodomo027</author>
    <author>knt</author>
  </authors>
  <commentList>
    <comment ref="BA8" authorId="0" shapeId="0">
      <text>
        <r>
          <rPr>
            <b/>
            <sz val="11"/>
            <color indexed="81"/>
            <rFont val="Meiryo UI"/>
            <family val="3"/>
            <charset val="128"/>
          </rPr>
          <t xml:space="preserve">※5　実施校の状況と児童の体験や理解を深めるために工夫した点
</t>
        </r>
        <r>
          <rPr>
            <sz val="11"/>
            <color indexed="81"/>
            <rFont val="Meiryo UI"/>
            <family val="3"/>
            <charset val="128"/>
          </rPr>
          <t>通常の公演と比較し工夫した点がある場合は記入してください。
特に工夫した点がなければ「通常の公演内容にて実施」等記入してください。
（空欄不可）</t>
        </r>
      </text>
    </comment>
    <comment ref="AF9" authorId="1" shapeId="0">
      <text>
        <r>
          <rPr>
            <b/>
            <sz val="11"/>
            <color indexed="81"/>
            <rFont val="Meiryo UI"/>
            <family val="3"/>
            <charset val="128"/>
          </rPr>
          <t>※3　プログラム記号</t>
        </r>
        <r>
          <rPr>
            <sz val="11"/>
            <color indexed="81"/>
            <rFont val="Meiryo UI"/>
            <family val="3"/>
            <charset val="128"/>
          </rPr>
          <t xml:space="preserve">
申請時、希望調書に複数のワークショップ等を提案された場合は
どのプログラムで対応するか示してください。
</t>
        </r>
      </text>
    </comment>
    <comment ref="AM9" authorId="1" shapeId="0">
      <text>
        <r>
          <rPr>
            <b/>
            <sz val="11"/>
            <color indexed="81"/>
            <rFont val="Meiryo UI"/>
            <family val="3"/>
            <charset val="128"/>
          </rPr>
          <t>※4　会場</t>
        </r>
        <r>
          <rPr>
            <sz val="11"/>
            <color indexed="81"/>
            <rFont val="Meiryo UI"/>
            <family val="3"/>
            <charset val="128"/>
          </rPr>
          <t xml:space="preserve">
選択式
「実施校体育館」　「音楽室」　「その他教室」　「合同開催校体育館」
「ホール等の文化施設」
「その他」の場合：詳細は「具体的な実施予定内容」へ御入力ください。</t>
        </r>
      </text>
    </comment>
    <comment ref="AC10" authorId="1" shapeId="0">
      <text>
        <r>
          <rPr>
            <b/>
            <sz val="11"/>
            <color indexed="81"/>
            <rFont val="Meiryo UI"/>
            <family val="3"/>
            <charset val="128"/>
          </rPr>
          <t xml:space="preserve">※1　都道府県・政令指定都市
</t>
        </r>
        <r>
          <rPr>
            <sz val="11"/>
            <color indexed="81"/>
            <rFont val="Meiryo UI"/>
            <family val="3"/>
            <charset val="128"/>
          </rPr>
          <t>学校の所在地ではなく、契約書の実施計画書にある
所轄都道府県・政令指定都市名を御入力ください。</t>
        </r>
      </text>
    </comment>
    <comment ref="AE10" authorId="1" shapeId="0">
      <text>
        <r>
          <rPr>
            <b/>
            <sz val="11"/>
            <color indexed="81"/>
            <rFont val="Meiryo UI"/>
            <family val="3"/>
            <charset val="128"/>
          </rPr>
          <t>※2　実施校ID／実施校名</t>
        </r>
        <r>
          <rPr>
            <sz val="11"/>
            <color indexed="81"/>
            <rFont val="Meiryo UI"/>
            <family val="3"/>
            <charset val="128"/>
          </rPr>
          <t xml:space="preserve">
契約書の実施計画書にお知らせしています。
実施校名は省略せず正式名で御入力ください。</t>
        </r>
      </text>
    </comment>
  </commentList>
</comments>
</file>

<file path=xl/comments4.xml><?xml version="1.0" encoding="utf-8"?>
<comments xmlns="http://schemas.openxmlformats.org/spreadsheetml/2006/main">
  <authors>
    <author>knt</author>
  </authors>
  <commentList>
    <comment ref="V18" authorId="0" shapeId="0">
      <text>
        <r>
          <rPr>
            <sz val="11"/>
            <color indexed="81"/>
            <rFont val="Meiryo UI"/>
            <family val="3"/>
            <charset val="128"/>
          </rPr>
          <t>【様式4-付属5】
D列合計金額を入力</t>
        </r>
      </text>
    </comment>
    <comment ref="V24" authorId="0" shapeId="0">
      <text>
        <r>
          <rPr>
            <sz val="11"/>
            <color indexed="81"/>
            <rFont val="Meiryo UI"/>
            <family val="3"/>
            <charset val="128"/>
          </rPr>
          <t>【様式4-付属2】
合計金額を入力</t>
        </r>
      </text>
    </comment>
    <comment ref="V30" authorId="0" shapeId="0">
      <text>
        <r>
          <rPr>
            <sz val="11"/>
            <color indexed="81"/>
            <rFont val="Meiryo UI"/>
            <family val="3"/>
            <charset val="128"/>
          </rPr>
          <t>【様式4-付属5】
ワークショップ謝金
主指導者、補助者 それぞれの合計金額を入力</t>
        </r>
      </text>
    </comment>
    <comment ref="AH33" authorId="0" shapeId="0">
      <text>
        <r>
          <rPr>
            <b/>
            <sz val="11"/>
            <color indexed="81"/>
            <rFont val="Meiryo UI"/>
            <family val="3"/>
            <charset val="128"/>
          </rPr>
          <t>◆収入</t>
        </r>
        <r>
          <rPr>
            <sz val="11"/>
            <color indexed="81"/>
            <rFont val="Meiryo UI"/>
            <family val="3"/>
            <charset val="128"/>
          </rPr>
          <t xml:space="preserve">
入場料収入や助成金の収入があった場合や、見積確定額を超えた経費を自己調達等で対応する場合、収入の報告漏れがないよう御留意ください</t>
        </r>
      </text>
    </comment>
    <comment ref="AF36" authorId="0" shapeId="0">
      <text>
        <r>
          <rPr>
            <b/>
            <sz val="11"/>
            <color indexed="81"/>
            <rFont val="Meiryo UI"/>
            <family val="3"/>
            <charset val="128"/>
          </rPr>
          <t>◆支払年月日</t>
        </r>
        <r>
          <rPr>
            <sz val="11"/>
            <color indexed="81"/>
            <rFont val="Meiryo UI"/>
            <family val="3"/>
            <charset val="128"/>
          </rPr>
          <t xml:space="preserve">
精算書類提出時に未払の経費がある場合は
予定日を記入し
支払が終わり次第、10営業日以内または令和7年2月28日(金)のいずれか早い日までに支払実績の写しを提出してください</t>
        </r>
      </text>
    </comment>
    <comment ref="AH36" authorId="0" shapeId="0">
      <text>
        <r>
          <rPr>
            <b/>
            <sz val="11"/>
            <color indexed="81"/>
            <rFont val="Meiryo UI"/>
            <family val="3"/>
            <charset val="128"/>
          </rPr>
          <t>◆資料番号の振り方について</t>
        </r>
        <r>
          <rPr>
            <sz val="11"/>
            <color indexed="81"/>
            <rFont val="Meiryo UI"/>
            <family val="3"/>
            <charset val="128"/>
          </rPr>
          <t xml:space="preserve">
指定はありません。
計上する費用の根拠が提出する証憑書類内のどの部分に該当するのか、明確に示してください
「実施の手引き」P.27をご参照ください</t>
        </r>
      </text>
    </comment>
    <comment ref="V54" authorId="0" shapeId="0">
      <text>
        <r>
          <rPr>
            <sz val="11"/>
            <color indexed="81"/>
            <rFont val="Meiryo UI"/>
            <family val="3"/>
            <charset val="128"/>
          </rPr>
          <t>◆従事期間
【様式4-付属3】に入力された
初日から最終日</t>
        </r>
      </text>
    </comment>
    <comment ref="X54" authorId="0" shapeId="0">
      <text>
        <r>
          <rPr>
            <sz val="11"/>
            <color indexed="81"/>
            <rFont val="Meiryo UI"/>
            <family val="3"/>
            <charset val="128"/>
          </rPr>
          <t>◆交通費、日当、宿泊費
【様式4-付属3】の各合計額と一致
◆車両交通費
【様式4-付属4】の合計額と一致</t>
        </r>
      </text>
    </comment>
    <comment ref="AC54" authorId="0" shapeId="0">
      <text>
        <r>
          <rPr>
            <sz val="11"/>
            <color indexed="81"/>
            <rFont val="Meiryo UI"/>
            <family val="3"/>
            <charset val="128"/>
          </rPr>
          <t>◆支払年月日
項目に対し、帳簿上の最終支出日を
御入力ください</t>
        </r>
      </text>
    </comment>
  </commentList>
</comments>
</file>

<file path=xl/comments5.xml><?xml version="1.0" encoding="utf-8"?>
<comments xmlns="http://schemas.openxmlformats.org/spreadsheetml/2006/main">
  <authors>
    <author>knt</author>
  </authors>
  <commentList>
    <comment ref="AS11" authorId="0" shapeId="0">
      <text>
        <r>
          <rPr>
            <b/>
            <sz val="11"/>
            <color indexed="81"/>
            <rFont val="Meiryo UI"/>
            <family val="3"/>
            <charset val="128"/>
          </rPr>
          <t>◆打ち合わせ</t>
        </r>
        <r>
          <rPr>
            <sz val="11"/>
            <color indexed="81"/>
            <rFont val="Meiryo UI"/>
            <family val="3"/>
            <charset val="128"/>
          </rPr>
          <t xml:space="preserve">
リモートの場合、移動していないため日当なし、謝金は計上可能のため「●」になります。
【事前打ち合わせ謝金】
@1,500円／時間（税込）
※１日の合計時間で計上、入力は合計の分で入力してください。
※総合計時間より、30分未満は切り捨て、30分以上は切り上げとします。
（例）謝金発生合計時間が 2:35→【様式4-付属5】には3時間で入力
※最終的に全体で30分未満の場合は１時間とみなし計上可とします。
※計上可能なのは、1校当たり2時間までとなります。</t>
        </r>
      </text>
    </comment>
    <comment ref="AW12" authorId="0" shapeId="0">
      <text>
        <r>
          <rPr>
            <b/>
            <sz val="11"/>
            <color indexed="81"/>
            <rFont val="Meiryo UI"/>
            <family val="3"/>
            <charset val="128"/>
          </rPr>
          <t>◆移動起点</t>
        </r>
        <r>
          <rPr>
            <sz val="11"/>
            <color indexed="81"/>
            <rFont val="Meiryo UI"/>
            <family val="3"/>
            <charset val="128"/>
          </rPr>
          <t xml:space="preserve">
団体規定が“自宅”の場合：個々
“事務所”の場合：同一表記になります。
</t>
        </r>
      </text>
    </comment>
    <comment ref="AX13" authorId="0" shapeId="0">
      <text>
        <r>
          <rPr>
            <b/>
            <sz val="11"/>
            <color indexed="81"/>
            <rFont val="Meiryo UI"/>
            <family val="3"/>
            <charset val="128"/>
          </rPr>
          <t>◆打ち合わせ時間（オレンジ色欄）</t>
        </r>
        <r>
          <rPr>
            <sz val="11"/>
            <color indexed="81"/>
            <rFont val="Meiryo UI"/>
            <family val="3"/>
            <charset val="128"/>
          </rPr>
          <t xml:space="preserve">
その日の合計時間を分で御入力してください。
※移動時間は含まれません。</t>
        </r>
      </text>
    </comment>
    <comment ref="BC16" authorId="0" shapeId="0">
      <text>
        <r>
          <rPr>
            <b/>
            <sz val="11"/>
            <color indexed="81"/>
            <rFont val="Meiryo UI"/>
            <family val="3"/>
            <charset val="128"/>
          </rPr>
          <t>◆入力記号</t>
        </r>
        <r>
          <rPr>
            <sz val="11"/>
            <color indexed="81"/>
            <rFont val="Meiryo UI"/>
            <family val="3"/>
            <charset val="128"/>
          </rPr>
          <t xml:space="preserve">
移動距離が日当支給に該当しない場合は●または▲を選択してください。
(例)移動距離が満たない、リモート打ち合わせ　など</t>
        </r>
      </text>
    </comment>
    <comment ref="BB27" authorId="0" shapeId="0">
      <text>
        <r>
          <rPr>
            <b/>
            <sz val="11"/>
            <color indexed="81"/>
            <rFont val="Meiryo UI"/>
            <family val="3"/>
            <charset val="128"/>
          </rPr>
          <t>◆ワークショップ従事日</t>
        </r>
        <r>
          <rPr>
            <sz val="11"/>
            <color indexed="81"/>
            <rFont val="Meiryo UI"/>
            <family val="3"/>
            <charset val="128"/>
          </rPr>
          <t xml:space="preserve">
主指導者欄、補助者欄のそれぞれの日付が
同列になるよう揃えて入力してください。</t>
        </r>
      </text>
    </comment>
    <comment ref="AS36" authorId="0" shapeId="0">
      <text>
        <r>
          <rPr>
            <b/>
            <sz val="11"/>
            <color indexed="81"/>
            <rFont val="Meiryo UI"/>
            <family val="3"/>
            <charset val="128"/>
          </rPr>
          <t>◆ワークショップ</t>
        </r>
        <r>
          <rPr>
            <sz val="11"/>
            <color indexed="81"/>
            <rFont val="Meiryo UI"/>
            <family val="3"/>
            <charset val="128"/>
          </rPr>
          <t xml:space="preserve">
原則、募集時の希望調書で申請されたプログラムをワークショップとして別途時間を設けて、実施する必要があります。
本公演内での開催は「ワークショップ」実施とは認められません。（計上不可）
＊主指導者：１日に複数回行っても１回とみなします。
＊補助者：１日の合計時間で計上します。※休憩時間は除きます。
※１日30分以上で謝金を計上できます。　
※総合計時間より、30分未満は切り捨て、30分以上は切り上げとします。
（例）謝金発生合計時間が 2:05→【様式4-付属5】には2時間で入力</t>
        </r>
      </text>
    </comment>
    <comment ref="AX39" authorId="0" shapeId="0">
      <text>
        <r>
          <rPr>
            <b/>
            <sz val="11"/>
            <color indexed="81"/>
            <rFont val="Meiryo UI"/>
            <family val="3"/>
            <charset val="128"/>
          </rPr>
          <t>◆WS実施総時間（オレンジ色欄）</t>
        </r>
        <r>
          <rPr>
            <sz val="11"/>
            <color indexed="81"/>
            <rFont val="Meiryo UI"/>
            <family val="3"/>
            <charset val="128"/>
          </rPr>
          <t xml:space="preserve">
その日の合計時間を分で入力してください。
※移動時間は含まれません。</t>
        </r>
      </text>
    </comment>
    <comment ref="BG41" authorId="0" shapeId="0">
      <text>
        <r>
          <rPr>
            <b/>
            <sz val="11"/>
            <color indexed="81"/>
            <rFont val="Meiryo UI"/>
            <family val="3"/>
            <charset val="128"/>
          </rPr>
          <t>◆入力記号</t>
        </r>
        <r>
          <rPr>
            <sz val="11"/>
            <color indexed="81"/>
            <rFont val="Meiryo UI"/>
            <family val="3"/>
            <charset val="128"/>
          </rPr>
          <t xml:space="preserve">
移動距離が日当支給に該当しない場合は●または▲を選択してください。
(例)移動距離が満たない、リモート打ち合わせ　など</t>
        </r>
      </text>
    </comment>
    <comment ref="AZ55" authorId="0" shapeId="0">
      <text>
        <r>
          <rPr>
            <b/>
            <sz val="11"/>
            <color indexed="81"/>
            <rFont val="Meiryo UI"/>
            <family val="3"/>
            <charset val="128"/>
          </rPr>
          <t>◆日当発生合計</t>
        </r>
        <r>
          <rPr>
            <sz val="11"/>
            <color indexed="81"/>
            <rFont val="Meiryo UI"/>
            <family val="3"/>
            <charset val="128"/>
          </rPr>
          <t xml:space="preserve">
【様式4-付属3】の下部に表示される合計数と
一致するか確認してください。</t>
        </r>
      </text>
    </comment>
    <comment ref="AT59" authorId="0" shapeId="0">
      <text>
        <r>
          <rPr>
            <b/>
            <sz val="11"/>
            <color indexed="81"/>
            <rFont val="Meiryo UI"/>
            <family val="3"/>
            <charset val="128"/>
          </rPr>
          <t>◆本公演：出演料</t>
        </r>
        <r>
          <rPr>
            <sz val="11"/>
            <color indexed="81"/>
            <rFont val="Meiryo UI"/>
            <family val="3"/>
            <charset val="128"/>
          </rPr>
          <t xml:space="preserve">
【様式4-付属2】と名前、回数が
合致するよう確認してください</t>
        </r>
      </text>
    </comment>
    <comment ref="BG61" authorId="0" shapeId="0">
      <text>
        <r>
          <rPr>
            <b/>
            <sz val="11"/>
            <color indexed="81"/>
            <rFont val="Meiryo UI"/>
            <family val="3"/>
            <charset val="128"/>
          </rPr>
          <t>◆本公演従事日</t>
        </r>
        <r>
          <rPr>
            <sz val="11"/>
            <color indexed="81"/>
            <rFont val="Meiryo UI"/>
            <family val="3"/>
            <charset val="128"/>
          </rPr>
          <t xml:space="preserve">
出演者欄、スタッフ欄のそれぞれの日付が
同列になるよう揃えて入力してください</t>
        </r>
      </text>
    </comment>
    <comment ref="AZ104" authorId="0" shapeId="0">
      <text>
        <r>
          <rPr>
            <b/>
            <sz val="11"/>
            <color indexed="81"/>
            <rFont val="Meiryo UI"/>
            <family val="3"/>
            <charset val="128"/>
          </rPr>
          <t>◆日当発生合計</t>
        </r>
        <r>
          <rPr>
            <sz val="11"/>
            <color indexed="81"/>
            <rFont val="Meiryo UI"/>
            <family val="3"/>
            <charset val="128"/>
          </rPr>
          <t xml:space="preserve">
【様式4-付属3】の下部に表示される合計数と
一致するか確認してください
</t>
        </r>
      </text>
    </comment>
  </commentList>
</comments>
</file>

<file path=xl/comments6.xml><?xml version="1.0" encoding="utf-8"?>
<comments xmlns="http://schemas.openxmlformats.org/spreadsheetml/2006/main">
  <authors>
    <author>knt</author>
  </authors>
  <commentList>
    <comment ref="P34" authorId="0" shapeId="0">
      <text>
        <r>
          <rPr>
            <sz val="11"/>
            <color indexed="81"/>
            <rFont val="Meiryo UI"/>
            <family val="3"/>
            <charset val="128"/>
          </rPr>
          <t>◆出演費最終支払日
支払日を入力してください
支払いが複数日に分かれる場合は
最終支払日を入力してください
【様式4-付属5】と合致しているか確認してください</t>
        </r>
      </text>
    </comment>
  </commentList>
</comments>
</file>

<file path=xl/comments7.xml><?xml version="1.0" encoding="utf-8"?>
<comments xmlns="http://schemas.openxmlformats.org/spreadsheetml/2006/main">
  <authors>
    <author>knt</author>
    <author>kodomo027</author>
  </authors>
  <commentList>
    <comment ref="AQ5" authorId="0" shapeId="0">
      <text>
        <r>
          <rPr>
            <sz val="11"/>
            <color indexed="81"/>
            <rFont val="Meiryo UI"/>
            <family val="3"/>
            <charset val="128"/>
          </rPr>
          <t>◆JR特急あり
運賃（乗車券）と特急・急行料金と分けて入力してください。
◆交通機関が車両の場合（貸切バス以外）は、台数のみ入力。
　車両費用については【様式4-付属4】に入力してください。</t>
        </r>
      </text>
    </comment>
    <comment ref="BA5" authorId="0" shapeId="0">
      <text>
        <r>
          <rPr>
            <sz val="11"/>
            <color indexed="81"/>
            <rFont val="Meiryo UI"/>
            <family val="3"/>
            <charset val="128"/>
          </rPr>
          <t>◆宿泊料金
計上上限についてはP.26を御参照ください。</t>
        </r>
      </text>
    </comment>
    <comment ref="BH5" authorId="0" shapeId="0">
      <text>
        <r>
          <rPr>
            <sz val="11"/>
            <color indexed="81"/>
            <rFont val="Meiryo UI"/>
            <family val="3"/>
            <charset val="128"/>
          </rPr>
          <t>◆対象者名／車名
別行動される方や車両を複数台使用される場合は
その対象者名、対象車両名を入力してください。</t>
        </r>
      </text>
    </comment>
    <comment ref="BJ5" authorId="1" shapeId="0">
      <text>
        <r>
          <rPr>
            <sz val="11"/>
            <color indexed="81"/>
            <rFont val="Meiryo UI"/>
            <family val="3"/>
            <charset val="128"/>
          </rPr>
          <t>◆備考（AD列、AE列）
経路が複数ある場合の経由地
その他交通機関選択の場合の詳細
移動起点と異なる場合の理由などを入力してください。
それぞれに入力する内容は可能な限り統一してください。</t>
        </r>
      </text>
    </comment>
    <comment ref="AK7" authorId="0" shapeId="0">
      <text>
        <r>
          <rPr>
            <b/>
            <sz val="11"/>
            <color indexed="81"/>
            <rFont val="Meiryo UI"/>
            <family val="3"/>
            <charset val="128"/>
          </rPr>
          <t>◆区分</t>
        </r>
        <r>
          <rPr>
            <sz val="11"/>
            <color indexed="81"/>
            <rFont val="Meiryo UI"/>
            <family val="3"/>
            <charset val="128"/>
          </rPr>
          <t xml:space="preserve">
貴団体様全体のスケジュール確認のため
打ち合わせ、WS、本公演とでシートを分けず
日付順に入力してください。
※WSと本公演が同一日の場合は「本公演」を選択</t>
        </r>
      </text>
    </comment>
    <comment ref="AS7" authorId="0" shapeId="0">
      <text>
        <r>
          <rPr>
            <b/>
            <sz val="11"/>
            <color indexed="10"/>
            <rFont val="Meiryo UI"/>
            <family val="3"/>
            <charset val="128"/>
          </rPr>
          <t>◆旅行代理店やネット等を利用された場合の交通費について</t>
        </r>
        <r>
          <rPr>
            <sz val="11"/>
            <color indexed="81"/>
            <rFont val="Meiryo UI"/>
            <family val="3"/>
            <charset val="128"/>
          </rPr>
          <t xml:space="preserve">
手配手数料、事務手数料、取扱料金などは
計上外となりますので、証憑に明記されていても差し引いた運賃のみを入力してください。</t>
        </r>
      </text>
    </comment>
    <comment ref="AM17" authorId="0" shapeId="0">
      <text>
        <r>
          <rPr>
            <sz val="11"/>
            <color indexed="81"/>
            <rFont val="Meiryo UI"/>
            <family val="3"/>
            <charset val="128"/>
          </rPr>
          <t>◆往復表記
往復移動を１行で表記する場合
距離、単価を2倍で入力してください。</t>
        </r>
      </text>
    </comment>
    <comment ref="AN18" authorId="0" shapeId="0">
      <text>
        <r>
          <rPr>
            <sz val="11"/>
            <color indexed="81"/>
            <rFont val="Meiryo UI"/>
            <family val="3"/>
            <charset val="128"/>
          </rPr>
          <t>◆移動区間
原則【様式4-付属1】の起点（自宅または事務所）発着で最寄駅、空港名などを入力してください。
車両など直接施設が発着場所となる場合は施設名を入力（学校、宿泊場所など）</t>
        </r>
      </text>
    </comment>
    <comment ref="BE19" authorId="0" shapeId="0">
      <text>
        <r>
          <rPr>
            <sz val="11"/>
            <color indexed="81"/>
            <rFont val="Meiryo UI"/>
            <family val="3"/>
            <charset val="128"/>
          </rPr>
          <t>◆会場入／退時間
WS、本公演実施日については
会場に着いた時間と会場を出た時間を入力してください。</t>
        </r>
      </text>
    </comment>
    <comment ref="BG22" authorId="0" shapeId="0">
      <text>
        <r>
          <rPr>
            <sz val="11"/>
            <color indexed="81"/>
            <rFont val="Meiryo UI"/>
            <family val="3"/>
            <charset val="128"/>
          </rPr>
          <t>◆本事業（ユニバーサル公演）後に他公演へ移動をする場合は
公演終了後に発生する旅費は計上できませんが
復路の確認、他事業との計上確認のため、事業名等を入力
してください。</t>
        </r>
      </text>
    </comment>
  </commentList>
</comments>
</file>

<file path=xl/comments8.xml><?xml version="1.0" encoding="utf-8"?>
<comments xmlns="http://schemas.openxmlformats.org/spreadsheetml/2006/main">
  <authors>
    <author>kodomo027</author>
    <author>knt</author>
  </authors>
  <commentList>
    <comment ref="AX5" authorId="0" shapeId="0">
      <text>
        <r>
          <rPr>
            <b/>
            <sz val="11"/>
            <color indexed="81"/>
            <rFont val="Meiryo UI"/>
            <family val="3"/>
            <charset val="128"/>
          </rPr>
          <t xml:space="preserve">◆用途・種別
</t>
        </r>
        <r>
          <rPr>
            <sz val="11"/>
            <color indexed="81"/>
            <rFont val="Meiryo UI"/>
            <family val="3"/>
            <charset val="128"/>
          </rPr>
          <t>2項目それぞれで選択が必要です。
車両ごとにシートを作成してください
同じ車両で用途が異なる場合は
シートを分けてください。</t>
        </r>
      </text>
    </comment>
    <comment ref="AC6" authorId="1" shapeId="0">
      <text>
        <r>
          <rPr>
            <b/>
            <sz val="12"/>
            <color indexed="10"/>
            <rFont val="Meiryo UI"/>
            <family val="3"/>
            <charset val="128"/>
          </rPr>
          <t>◆同意欄
必ずお読みいただき
✓を入れてご提出ください。</t>
        </r>
      </text>
    </comment>
    <comment ref="AL15" authorId="1" shapeId="0">
      <text>
        <r>
          <rPr>
            <b/>
            <sz val="11"/>
            <color indexed="81"/>
            <rFont val="Meiryo UI"/>
            <family val="3"/>
            <charset val="128"/>
          </rPr>
          <t>◆レンタカー利用同意欄</t>
        </r>
        <r>
          <rPr>
            <sz val="11"/>
            <color indexed="81"/>
            <rFont val="Meiryo UI"/>
            <family val="3"/>
            <charset val="128"/>
          </rPr>
          <t xml:space="preserve">
レンタカーを利用される場合
こちらの同意欄に✓を御入力ください。</t>
        </r>
      </text>
    </comment>
    <comment ref="AM16" authorId="1" shapeId="0">
      <text>
        <r>
          <rPr>
            <b/>
            <sz val="11"/>
            <color indexed="81"/>
            <rFont val="Meiryo UI"/>
            <family val="3"/>
            <charset val="128"/>
          </rPr>
          <t>◆レンタカー代</t>
        </r>
        <r>
          <rPr>
            <sz val="11"/>
            <color indexed="81"/>
            <rFont val="Meiryo UI"/>
            <family val="3"/>
            <charset val="128"/>
          </rPr>
          <t xml:space="preserve">
「実施の手引き」記載のとおり、任意の保険料等オプション代は計上できません。
計上時に証憑に含まれている場合は差し引いて入力してください。
</t>
        </r>
        <r>
          <rPr>
            <b/>
            <sz val="11"/>
            <color indexed="81"/>
            <rFont val="Meiryo UI"/>
            <family val="3"/>
            <charset val="128"/>
          </rPr>
          <t>◆車両使用料</t>
        </r>
        <r>
          <rPr>
            <sz val="11"/>
            <color indexed="81"/>
            <rFont val="Meiryo UI"/>
            <family val="3"/>
            <charset val="128"/>
          </rPr>
          <t xml:space="preserve">
「実施の手引き 第3章 資料1について」で記載しております表より該当の使用料にて計上してください　
※見積時に自動車検査証のコピー等をご提出ください。</t>
        </r>
      </text>
    </comment>
    <comment ref="AY16" authorId="1" shapeId="0">
      <text>
        <r>
          <rPr>
            <sz val="11"/>
            <color indexed="81"/>
            <rFont val="Meiryo UI"/>
            <family val="3"/>
            <charset val="128"/>
          </rPr>
          <t>◆運転者氏名を入力
複数名、交替で運転される場合は全員の名前を入力の上、
下段「運転手当確認表」への反映もお願いします。</t>
        </r>
      </text>
    </comment>
    <comment ref="AS17" authorId="1" shapeId="0">
      <text>
        <r>
          <rPr>
            <b/>
            <sz val="11"/>
            <color indexed="81"/>
            <rFont val="Meiryo UI"/>
            <family val="3"/>
            <charset val="128"/>
          </rPr>
          <t>◆運転手当</t>
        </r>
        <r>
          <rPr>
            <sz val="11"/>
            <color indexed="81"/>
            <rFont val="Meiryo UI"/>
            <family val="3"/>
            <charset val="128"/>
          </rPr>
          <t xml:space="preserve">
区間ごとではなく１日の合計運転時間を入力
支払い単位は１時間とし、１時間未満の端数については30分未満は切り捨て、30以上切り上げとなります。</t>
        </r>
      </text>
    </comment>
    <comment ref="AJ18" authorId="1" shapeId="0">
      <text>
        <r>
          <rPr>
            <b/>
            <sz val="11"/>
            <color indexed="81"/>
            <rFont val="Meiryo UI"/>
            <family val="3"/>
            <charset val="128"/>
          </rPr>
          <t xml:space="preserve">◆距離（km）
</t>
        </r>
        <r>
          <rPr>
            <sz val="11"/>
            <color indexed="81"/>
            <rFont val="Meiryo UI"/>
            <family val="3"/>
            <charset val="128"/>
          </rPr>
          <t>不明な場合は検索HP等を利用してください。
https://www.navitime.co.jp/drive/</t>
        </r>
      </text>
    </comment>
  </commentList>
</comments>
</file>

<file path=xl/comments9.xml><?xml version="1.0" encoding="utf-8"?>
<comments xmlns="http://schemas.openxmlformats.org/spreadsheetml/2006/main">
  <authors>
    <author>knt</author>
  </authors>
  <commentList>
    <comment ref="AN4" authorId="0" shapeId="0">
      <text>
        <r>
          <rPr>
            <sz val="11"/>
            <color indexed="81"/>
            <rFont val="Meiryo UI"/>
            <family val="3"/>
            <charset val="128"/>
          </rPr>
          <t>◆（発行日）
当様式を発行された日を入力してください。
全公演実施完了後、金額が決定された日以降になります。</t>
        </r>
      </text>
    </comment>
    <comment ref="Z14" authorId="0" shapeId="0">
      <text>
        <r>
          <rPr>
            <sz val="11"/>
            <color indexed="81"/>
            <rFont val="Meiryo UI"/>
            <family val="3"/>
            <charset val="128"/>
          </rPr>
          <t>氏名
【様式4-付属1】と合わせてください。
※芸名は本名の後に（）で入力</t>
        </r>
      </text>
    </comment>
    <comment ref="AT14" authorId="0" shapeId="0">
      <text>
        <r>
          <rPr>
            <b/>
            <sz val="11"/>
            <color indexed="81"/>
            <rFont val="Meiryo UI"/>
            <family val="3"/>
            <charset val="128"/>
          </rPr>
          <t>◆運転手当</t>
        </r>
        <r>
          <rPr>
            <sz val="11"/>
            <color indexed="81"/>
            <rFont val="Meiryo UI"/>
            <family val="3"/>
            <charset val="128"/>
          </rPr>
          <t xml:space="preserve">
【様式4-付属4】をもとに
該当の方に運転手当額の入力を
してください。</t>
        </r>
      </text>
    </comment>
    <comment ref="AQ17" authorId="0" shapeId="0">
      <text>
        <r>
          <rPr>
            <b/>
            <sz val="11"/>
            <color indexed="81"/>
            <rFont val="Meiryo UI"/>
            <family val="3"/>
            <charset val="128"/>
          </rPr>
          <t>◆総移動距離</t>
        </r>
        <r>
          <rPr>
            <sz val="11"/>
            <color indexed="81"/>
            <rFont val="Meiryo UI"/>
            <family val="3"/>
            <charset val="128"/>
          </rPr>
          <t xml:space="preserve">
【様式4-付属4】をもとに
該当の方の
自家用車車両使用料として
総移動距離を入力してください。
※金額は自動計算されますので
【様式4-付属4】と合致しているか
確認してください。</t>
        </r>
      </text>
    </comment>
  </commentList>
</comments>
</file>

<file path=xl/sharedStrings.xml><?xml version="1.0" encoding="utf-8"?>
<sst xmlns="http://schemas.openxmlformats.org/spreadsheetml/2006/main" count="2227" uniqueCount="575">
  <si>
    <t>様式1</t>
    <rPh sb="0" eb="2">
      <t>ヨウシキ</t>
    </rPh>
    <phoneticPr fontId="5"/>
  </si>
  <si>
    <t>令和６年度　学校における文化芸術鑑賞・体験推進事業　―ユニバーサル公演事業―　実施計画書</t>
    <rPh sb="35" eb="37">
      <t>ジギョウ</t>
    </rPh>
    <rPh sb="39" eb="44">
      <t>ジッシケイカクショ</t>
    </rPh>
    <phoneticPr fontId="5"/>
  </si>
  <si>
    <t>様式１</t>
    <rPh sb="0" eb="2">
      <t>ヨウシキ</t>
    </rPh>
    <phoneticPr fontId="5"/>
  </si>
  <si>
    <t>令和６年度　学校における文化芸術鑑賞・体験推進事業　―ユニバーサル公演―　実施計画書</t>
    <rPh sb="37" eb="42">
      <t>ジッシケイカクショ</t>
    </rPh>
    <phoneticPr fontId="5"/>
  </si>
  <si>
    <t>UNI-99</t>
    <phoneticPr fontId="9"/>
  </si>
  <si>
    <t>区分：◆</t>
    <rPh sb="0" eb="2">
      <t>クブン</t>
    </rPh>
    <phoneticPr fontId="9"/>
  </si>
  <si>
    <t>区分：D</t>
    <rPh sb="0" eb="2">
      <t>クブン</t>
    </rPh>
    <phoneticPr fontId="9"/>
  </si>
  <si>
    <t>制作団体名</t>
    <phoneticPr fontId="9"/>
  </si>
  <si>
    <t>ワークショップ</t>
    <phoneticPr fontId="9"/>
  </si>
  <si>
    <t>※【Ｄ区分】実施校＝３回まで　【Ｅ区分】原則として連続したワークショップ５回まで</t>
    <rPh sb="3" eb="5">
      <t>クブン</t>
    </rPh>
    <rPh sb="6" eb="9">
      <t>ジッシコウ</t>
    </rPh>
    <rPh sb="11" eb="12">
      <t>カイ</t>
    </rPh>
    <rPh sb="17" eb="19">
      <t>クブン</t>
    </rPh>
    <rPh sb="20" eb="22">
      <t>ゲンソク</t>
    </rPh>
    <rPh sb="25" eb="27">
      <t>レンゾク</t>
    </rPh>
    <rPh sb="37" eb="38">
      <t>カイ</t>
    </rPh>
    <phoneticPr fontId="9"/>
  </si>
  <si>
    <t>株式会社○○</t>
    <rPh sb="0" eb="4">
      <t>カブシキガイシャ</t>
    </rPh>
    <phoneticPr fontId="9"/>
  </si>
  <si>
    <t>公演団体名</t>
    <rPh sb="0" eb="2">
      <t>コウエン</t>
    </rPh>
    <rPh sb="2" eb="5">
      <t>ダンタイメイ</t>
    </rPh>
    <phoneticPr fontId="9"/>
  </si>
  <si>
    <t>本公演</t>
    <rPh sb="0" eb="3">
      <t>ホンコウエン</t>
    </rPh>
    <phoneticPr fontId="9"/>
  </si>
  <si>
    <t>※実施校＝１回</t>
    <rPh sb="1" eb="4">
      <t>ジッシコウ</t>
    </rPh>
    <rPh sb="6" eb="7">
      <t>カイ</t>
    </rPh>
    <phoneticPr fontId="9"/>
  </si>
  <si>
    <t>　○○フィルハーモニー管弦楽団</t>
    <rPh sb="11" eb="15">
      <t>カンゲンガクダン</t>
    </rPh>
    <phoneticPr fontId="9"/>
  </si>
  <si>
    <t>＊青色の欄には計算式が設定されていますので入力しないでください。</t>
    <phoneticPr fontId="5"/>
  </si>
  <si>
    <t>実施校等</t>
    <rPh sb="0" eb="3">
      <t>ジッシコウ</t>
    </rPh>
    <rPh sb="3" eb="4">
      <t>トウ</t>
    </rPh>
    <phoneticPr fontId="5"/>
  </si>
  <si>
    <t>ワークショップ日程</t>
  </si>
  <si>
    <t>本公演（メインプログラム）日程</t>
    <rPh sb="0" eb="3">
      <t>ホンコウエン</t>
    </rPh>
    <rPh sb="13" eb="15">
      <t>ニッテイ</t>
    </rPh>
    <phoneticPr fontId="9"/>
  </si>
  <si>
    <t>都道府県</t>
  </si>
  <si>
    <t>実施校ID</t>
    <rPh sb="0" eb="2">
      <t>ジッシ</t>
    </rPh>
    <rPh sb="2" eb="3">
      <t>コウ</t>
    </rPh>
    <phoneticPr fontId="5"/>
  </si>
  <si>
    <t>プログラム</t>
    <phoneticPr fontId="9"/>
  </si>
  <si>
    <t>実施月日</t>
  </si>
  <si>
    <t>曜日</t>
  </si>
  <si>
    <t>開始時間</t>
    <rPh sb="0" eb="2">
      <t>カイシ</t>
    </rPh>
    <rPh sb="2" eb="4">
      <t>ジカン</t>
    </rPh>
    <phoneticPr fontId="5"/>
  </si>
  <si>
    <t>総実施時間</t>
    <rPh sb="0" eb="1">
      <t>ソウ</t>
    </rPh>
    <rPh sb="1" eb="3">
      <t>ジッシ</t>
    </rPh>
    <rPh sb="3" eb="5">
      <t>ジカン</t>
    </rPh>
    <phoneticPr fontId="9"/>
  </si>
  <si>
    <t>参加対象クラス(学年)</t>
    <rPh sb="0" eb="2">
      <t>サンカ</t>
    </rPh>
    <rPh sb="2" eb="4">
      <t>タイショウ</t>
    </rPh>
    <rPh sb="8" eb="10">
      <t>ガクネン</t>
    </rPh>
    <phoneticPr fontId="5"/>
  </si>
  <si>
    <t>参加予定
児童生徒人数</t>
    <rPh sb="0" eb="2">
      <t>サンカ</t>
    </rPh>
    <rPh sb="2" eb="4">
      <t>ヨテイ</t>
    </rPh>
    <rPh sb="5" eb="7">
      <t>ジドウ</t>
    </rPh>
    <rPh sb="7" eb="9">
      <t>セイト</t>
    </rPh>
    <rPh sb="9" eb="11">
      <t>ニンズウ</t>
    </rPh>
    <phoneticPr fontId="5"/>
  </si>
  <si>
    <t>会場</t>
  </si>
  <si>
    <t>具体的な実施予定内容</t>
    <rPh sb="0" eb="3">
      <t>グタイテキ</t>
    </rPh>
    <rPh sb="4" eb="6">
      <t>ジッシ</t>
    </rPh>
    <rPh sb="6" eb="8">
      <t>ヨテイ</t>
    </rPh>
    <rPh sb="8" eb="10">
      <t>ナイヨウ</t>
    </rPh>
    <phoneticPr fontId="5"/>
  </si>
  <si>
    <t>政令指定都市</t>
  </si>
  <si>
    <t>実施校名</t>
    <rPh sb="3" eb="4">
      <t>メイ</t>
    </rPh>
    <phoneticPr fontId="5"/>
  </si>
  <si>
    <t>記号</t>
    <rPh sb="0" eb="2">
      <t>キゴウ</t>
    </rPh>
    <phoneticPr fontId="9"/>
  </si>
  <si>
    <t>終了時間</t>
    <rPh sb="0" eb="2">
      <t>シュウリョウ</t>
    </rPh>
    <rPh sb="2" eb="4">
      <t>ジカン</t>
    </rPh>
    <phoneticPr fontId="9"/>
  </si>
  <si>
    <t>○○県</t>
    <rPh sb="1" eb="3">
      <t>マルケン</t>
    </rPh>
    <phoneticPr fontId="9"/>
  </si>
  <si>
    <t>U6-**1</t>
    <phoneticPr fontId="9"/>
  </si>
  <si>
    <t>－</t>
    <phoneticPr fontId="9"/>
  </si>
  <si>
    <t>金</t>
    <rPh sb="0" eb="1">
      <t>キン</t>
    </rPh>
    <phoneticPr fontId="9"/>
  </si>
  <si>
    <t>小学部</t>
    <rPh sb="0" eb="3">
      <t>ショウガクブ</t>
    </rPh>
    <phoneticPr fontId="9"/>
  </si>
  <si>
    <t>その他教室</t>
  </si>
  <si>
    <t>楽器の紹介</t>
    <rPh sb="0" eb="2">
      <t>ガッキ</t>
    </rPh>
    <rPh sb="3" eb="5">
      <t>ショウカイ</t>
    </rPh>
    <phoneticPr fontId="9"/>
  </si>
  <si>
    <t>全校生徒</t>
    <rPh sb="0" eb="4">
      <t>ゼンコウセイト</t>
    </rPh>
    <phoneticPr fontId="9"/>
  </si>
  <si>
    <t>43人</t>
    <rPh sb="2" eb="3">
      <t>ニン</t>
    </rPh>
    <phoneticPr fontId="9"/>
  </si>
  <si>
    <t>実施校体育館</t>
  </si>
  <si>
    <t>①ワークショップ振り返り
②ミニコンサート</t>
    <rPh sb="8" eb="9">
      <t>フ</t>
    </rPh>
    <rPh sb="10" eb="11">
      <t>カエ</t>
    </rPh>
    <phoneticPr fontId="9"/>
  </si>
  <si>
    <t>○○特別支援学校</t>
    <rPh sb="2" eb="4">
      <t>トクベツ</t>
    </rPh>
    <rPh sb="4" eb="8">
      <t>シエンガッコウ</t>
    </rPh>
    <phoneticPr fontId="9"/>
  </si>
  <si>
    <t>△△県</t>
    <rPh sb="1" eb="3">
      <t>サンカクケン</t>
    </rPh>
    <phoneticPr fontId="9"/>
  </si>
  <si>
    <t>U6-**2</t>
    <phoneticPr fontId="9"/>
  </si>
  <si>
    <t>火</t>
    <rPh sb="0" eb="1">
      <t>ヒ</t>
    </rPh>
    <phoneticPr fontId="9"/>
  </si>
  <si>
    <t>中学部</t>
    <rPh sb="0" eb="3">
      <t>チュウガクブ</t>
    </rPh>
    <phoneticPr fontId="9"/>
  </si>
  <si>
    <t>32人</t>
    <rPh sb="2" eb="3">
      <t>ニン</t>
    </rPh>
    <phoneticPr fontId="9"/>
  </si>
  <si>
    <t>△△特別支援学校</t>
    <rPh sb="2" eb="6">
      <t>トクベツシエン</t>
    </rPh>
    <rPh sb="6" eb="8">
      <t>ガッコウ</t>
    </rPh>
    <phoneticPr fontId="9"/>
  </si>
  <si>
    <t>□□県</t>
    <rPh sb="2" eb="3">
      <t>ケン</t>
    </rPh>
    <phoneticPr fontId="9"/>
  </si>
  <si>
    <t>U6-**4</t>
    <phoneticPr fontId="9"/>
  </si>
  <si>
    <t>－</t>
  </si>
  <si>
    <t>木</t>
    <rPh sb="0" eb="1">
      <t>モク</t>
    </rPh>
    <phoneticPr fontId="9"/>
  </si>
  <si>
    <t>◇◇クラス
4、5年生</t>
    <rPh sb="9" eb="11">
      <t>ネンセイ</t>
    </rPh>
    <phoneticPr fontId="9"/>
  </si>
  <si>
    <t>8人
40人</t>
    <rPh sb="1" eb="2">
      <t>ニン</t>
    </rPh>
    <rPh sb="5" eb="6">
      <t>ニン</t>
    </rPh>
    <phoneticPr fontId="9"/>
  </si>
  <si>
    <t>楽器の紹介、体験</t>
    <rPh sb="0" eb="2">
      <t>ガッキ</t>
    </rPh>
    <rPh sb="3" eb="5">
      <t>ショウカイ</t>
    </rPh>
    <rPh sb="6" eb="8">
      <t>タイケン</t>
    </rPh>
    <phoneticPr fontId="9"/>
  </si>
  <si>
    <t>①ワークショップ発表会
②ミニコンサート</t>
    <rPh sb="8" eb="11">
      <t>ハッピョウカイ</t>
    </rPh>
    <phoneticPr fontId="9"/>
  </si>
  <si>
    <t>○○市立△△小学校</t>
    <rPh sb="2" eb="4">
      <t>シリツ</t>
    </rPh>
    <rPh sb="6" eb="9">
      <t>ショウガッコウ</t>
    </rPh>
    <phoneticPr fontId="9"/>
  </si>
  <si>
    <t/>
  </si>
  <si>
    <t>様式2</t>
    <rPh sb="0" eb="2">
      <t>ヨウシキ</t>
    </rPh>
    <phoneticPr fontId="5"/>
  </si>
  <si>
    <t>制作団体名：</t>
    <rPh sb="0" eb="2">
      <t>セイサク</t>
    </rPh>
    <rPh sb="2" eb="4">
      <t>ダンタイ</t>
    </rPh>
    <rPh sb="4" eb="5">
      <t>メイ</t>
    </rPh>
    <phoneticPr fontId="22"/>
  </si>
  <si>
    <t>＊緑色の欄には選択項目を設定しています。プルダウンから該当項目を選択してください。</t>
    <phoneticPr fontId="9"/>
  </si>
  <si>
    <t>＊緑色の欄には選択項目を設定しています。プルダウンリストから該当項目を選択してください。</t>
    <phoneticPr fontId="9"/>
  </si>
  <si>
    <t>＊単価・金額欄には税込の金額を記入してください。</t>
    <phoneticPr fontId="9"/>
  </si>
  <si>
    <t>＊欄が不足する場合は行を挿入してください。</t>
    <phoneticPr fontId="9"/>
  </si>
  <si>
    <t>令和６年度　学校における文化芸術鑑賞・体験推進事業　―ユニバーサル公演事業―　見積書</t>
    <rPh sb="35" eb="37">
      <t>ジギョウ</t>
    </rPh>
    <rPh sb="39" eb="42">
      <t>ミツモリショ</t>
    </rPh>
    <phoneticPr fontId="5"/>
  </si>
  <si>
    <t>【見積決算比較表】</t>
    <rPh sb="1" eb="3">
      <t>ミツモリ</t>
    </rPh>
    <rPh sb="3" eb="5">
      <t>ケッサン</t>
    </rPh>
    <rPh sb="5" eb="7">
      <t>ヒカク</t>
    </rPh>
    <rPh sb="7" eb="8">
      <t>ヒョウ</t>
    </rPh>
    <phoneticPr fontId="22"/>
  </si>
  <si>
    <t>【総括表】</t>
    <rPh sb="1" eb="3">
      <t>ソウカツ</t>
    </rPh>
    <rPh sb="3" eb="4">
      <t>ヒョウ</t>
    </rPh>
    <phoneticPr fontId="5"/>
  </si>
  <si>
    <t>区分</t>
    <rPh sb="0" eb="2">
      <t>クブン</t>
    </rPh>
    <phoneticPr fontId="22"/>
  </si>
  <si>
    <t>見積確定額</t>
    <rPh sb="0" eb="2">
      <t>ミツモリ</t>
    </rPh>
    <rPh sb="2" eb="4">
      <t>カクテイ</t>
    </rPh>
    <rPh sb="4" eb="5">
      <t>ガク</t>
    </rPh>
    <phoneticPr fontId="22"/>
  </si>
  <si>
    <t>委託費確定額</t>
    <rPh sb="0" eb="3">
      <t>イタクヒ</t>
    </rPh>
    <rPh sb="3" eb="6">
      <t>カクテイガク</t>
    </rPh>
    <phoneticPr fontId="22"/>
  </si>
  <si>
    <t>差引額</t>
    <rPh sb="0" eb="2">
      <t>サシヒキ</t>
    </rPh>
    <rPh sb="2" eb="3">
      <t>ガク</t>
    </rPh>
    <phoneticPr fontId="22"/>
  </si>
  <si>
    <t>委託費確定額</t>
    <rPh sb="0" eb="3">
      <t>イタクヒ</t>
    </rPh>
    <rPh sb="3" eb="5">
      <t>カクテイ</t>
    </rPh>
    <rPh sb="5" eb="6">
      <t>ガク</t>
    </rPh>
    <phoneticPr fontId="22"/>
  </si>
  <si>
    <t>実支出額</t>
    <rPh sb="0" eb="4">
      <t>ジッシシュツガク</t>
    </rPh>
    <phoneticPr fontId="32"/>
  </si>
  <si>
    <t>費目</t>
    <rPh sb="0" eb="2">
      <t>ヒモク</t>
    </rPh>
    <phoneticPr fontId="22"/>
  </si>
  <si>
    <t>項目</t>
    <rPh sb="0" eb="2">
      <t>コウモク</t>
    </rPh>
    <phoneticPr fontId="22"/>
  </si>
  <si>
    <t>当初</t>
    <rPh sb="0" eb="2">
      <t>トウショ</t>
    </rPh>
    <phoneticPr fontId="22"/>
  </si>
  <si>
    <t>見積確定額</t>
    <rPh sb="0" eb="2">
      <t>ミツモリ</t>
    </rPh>
    <rPh sb="2" eb="4">
      <t>カクテイ</t>
    </rPh>
    <rPh sb="4" eb="5">
      <t>テイガク</t>
    </rPh>
    <phoneticPr fontId="22"/>
  </si>
  <si>
    <t>公演費</t>
    <rPh sb="0" eb="2">
      <t>コウエン</t>
    </rPh>
    <rPh sb="2" eb="3">
      <t>ヒ</t>
    </rPh>
    <phoneticPr fontId="32"/>
  </si>
  <si>
    <t>公演費</t>
    <rPh sb="0" eb="2">
      <t>コウエン</t>
    </rPh>
    <rPh sb="2" eb="3">
      <t>ヒ</t>
    </rPh>
    <phoneticPr fontId="22"/>
  </si>
  <si>
    <t>出演料・メインプログラムに係る人件費</t>
    <rPh sb="0" eb="2">
      <t>シュツエン</t>
    </rPh>
    <rPh sb="2" eb="3">
      <t>リョウ</t>
    </rPh>
    <phoneticPr fontId="22"/>
  </si>
  <si>
    <t>出演料・メインプログラムに係る人件費</t>
    <rPh sb="0" eb="2">
      <t>シュツエン</t>
    </rPh>
    <rPh sb="2" eb="3">
      <t>リョウ</t>
    </rPh>
    <rPh sb="13" eb="14">
      <t>カカ</t>
    </rPh>
    <rPh sb="15" eb="18">
      <t>ジンケンヒ</t>
    </rPh>
    <phoneticPr fontId="22"/>
  </si>
  <si>
    <t>派遣費</t>
    <rPh sb="0" eb="2">
      <t>ハケン</t>
    </rPh>
    <rPh sb="2" eb="3">
      <t>ヒ</t>
    </rPh>
    <phoneticPr fontId="32"/>
  </si>
  <si>
    <t>事前打ち合わせ・ワークショップ費</t>
    <rPh sb="15" eb="16">
      <t>ヒ</t>
    </rPh>
    <phoneticPr fontId="22"/>
  </si>
  <si>
    <t>一般管理費</t>
    <rPh sb="0" eb="5">
      <t>イッパンカンリヒ</t>
    </rPh>
    <phoneticPr fontId="32"/>
  </si>
  <si>
    <t>文芸費</t>
    <rPh sb="0" eb="2">
      <t>ブンゲイ</t>
    </rPh>
    <rPh sb="2" eb="3">
      <t>ヒ</t>
    </rPh>
    <phoneticPr fontId="22"/>
  </si>
  <si>
    <t>支出計</t>
    <rPh sb="0" eb="2">
      <t>シシュツ</t>
    </rPh>
    <rPh sb="2" eb="3">
      <t>ケイ</t>
    </rPh>
    <phoneticPr fontId="32"/>
  </si>
  <si>
    <t>音楽費・借損料</t>
    <rPh sb="0" eb="2">
      <t>オンガク</t>
    </rPh>
    <rPh sb="2" eb="3">
      <t>ヒ</t>
    </rPh>
    <phoneticPr fontId="22"/>
  </si>
  <si>
    <t>収入計</t>
    <rPh sb="0" eb="2">
      <t>シュウニュウ</t>
    </rPh>
    <rPh sb="2" eb="3">
      <t>ケイ</t>
    </rPh>
    <phoneticPr fontId="32"/>
  </si>
  <si>
    <t>舞台費・消耗品費</t>
    <phoneticPr fontId="22"/>
  </si>
  <si>
    <t>差引額</t>
    <rPh sb="0" eb="2">
      <t>サシヒキ</t>
    </rPh>
    <rPh sb="2" eb="3">
      <t>ガク</t>
    </rPh>
    <phoneticPr fontId="32"/>
  </si>
  <si>
    <t>その他経費・ユニバーサル対応費</t>
    <rPh sb="2" eb="3">
      <t>タ</t>
    </rPh>
    <rPh sb="3" eb="5">
      <t>ケイヒ</t>
    </rPh>
    <phoneticPr fontId="22"/>
  </si>
  <si>
    <t>プログラム作成費</t>
    <rPh sb="5" eb="7">
      <t>サクセイ</t>
    </rPh>
    <rPh sb="7" eb="8">
      <t>ヒ</t>
    </rPh>
    <phoneticPr fontId="22"/>
  </si>
  <si>
    <t>合計</t>
    <rPh sb="0" eb="2">
      <t>ゴウケイ</t>
    </rPh>
    <phoneticPr fontId="22"/>
  </si>
  <si>
    <t>事前打ち合わせに係る経費</t>
    <rPh sb="0" eb="2">
      <t>ジゼン</t>
    </rPh>
    <rPh sb="8" eb="9">
      <t>カカ</t>
    </rPh>
    <rPh sb="10" eb="12">
      <t>ケイヒ</t>
    </rPh>
    <phoneticPr fontId="22"/>
  </si>
  <si>
    <t>単位(円)，税込み</t>
    <rPh sb="6" eb="8">
      <t>ゼイコ</t>
    </rPh>
    <phoneticPr fontId="22"/>
  </si>
  <si>
    <t>派遣費</t>
    <rPh sb="0" eb="2">
      <t>ハケン</t>
    </rPh>
    <rPh sb="2" eb="3">
      <t>ヒ</t>
    </rPh>
    <phoneticPr fontId="22"/>
  </si>
  <si>
    <t>運搬費</t>
    <rPh sb="0" eb="2">
      <t>ウンパン</t>
    </rPh>
    <rPh sb="2" eb="3">
      <t>ヒ</t>
    </rPh>
    <phoneticPr fontId="22"/>
  </si>
  <si>
    <t>内訳別添</t>
    <rPh sb="0" eb="2">
      <t>ウチワケ</t>
    </rPh>
    <rPh sb="2" eb="4">
      <t>ベッテン</t>
    </rPh>
    <phoneticPr fontId="5"/>
  </si>
  <si>
    <t>合計金額</t>
    <rPh sb="0" eb="2">
      <t>ゴウケイ</t>
    </rPh>
    <rPh sb="2" eb="4">
      <t>キンガク</t>
    </rPh>
    <phoneticPr fontId="22"/>
  </si>
  <si>
    <t>発注日</t>
    <rPh sb="0" eb="3">
      <t>ハッチュ</t>
    </rPh>
    <phoneticPr fontId="9"/>
  </si>
  <si>
    <t>引取年月日</t>
    <rPh sb="0" eb="1">
      <t>ヒ</t>
    </rPh>
    <rPh sb="1" eb="2">
      <t>トr</t>
    </rPh>
    <rPh sb="2" eb="5">
      <t>ンeンンgappi</t>
    </rPh>
    <phoneticPr fontId="9"/>
  </si>
  <si>
    <t>支払年月日</t>
    <rPh sb="0" eb="5">
      <t>シハラ</t>
    </rPh>
    <phoneticPr fontId="9"/>
  </si>
  <si>
    <t>事前打ち合わせ交通費</t>
  </si>
  <si>
    <t>事前打ち合わせ車両交通費</t>
  </si>
  <si>
    <t>付属１（１回１ｈ想定）、付属５</t>
    <rPh sb="0" eb="2">
      <t>フゾク</t>
    </rPh>
    <rPh sb="5" eb="6">
      <t>カイ</t>
    </rPh>
    <rPh sb="8" eb="10">
      <t>ソウテイ</t>
    </rPh>
    <rPh sb="12" eb="14">
      <t>フゾク</t>
    </rPh>
    <phoneticPr fontId="9"/>
  </si>
  <si>
    <t>事前打ち合わせ日当</t>
  </si>
  <si>
    <t>事前打ち合わせ宿泊費</t>
  </si>
  <si>
    <t>WS交通費</t>
    <rPh sb="2" eb="5">
      <t>コウツウヒ</t>
    </rPh>
    <phoneticPr fontId="22"/>
  </si>
  <si>
    <t>項目(出演料・メインプログラムに係る人件費)</t>
    <rPh sb="0" eb="2">
      <t>コウモク</t>
    </rPh>
    <rPh sb="3" eb="5">
      <t>シュツエン</t>
    </rPh>
    <rPh sb="5" eb="6">
      <t>リョウ</t>
    </rPh>
    <phoneticPr fontId="22"/>
  </si>
  <si>
    <t>WS車両交通費</t>
    <rPh sb="2" eb="4">
      <t>シャリョウ</t>
    </rPh>
    <rPh sb="4" eb="7">
      <t>コウツウヒ</t>
    </rPh>
    <phoneticPr fontId="22"/>
  </si>
  <si>
    <t>WS日当</t>
    <rPh sb="2" eb="4">
      <t>ニットウ</t>
    </rPh>
    <phoneticPr fontId="22"/>
  </si>
  <si>
    <t>WS宿泊費</t>
    <rPh sb="2" eb="5">
      <t>シュクハクヒ</t>
    </rPh>
    <phoneticPr fontId="22"/>
  </si>
  <si>
    <t>付属１、付属２</t>
    <rPh sb="0" eb="2">
      <t>フゾク</t>
    </rPh>
    <rPh sb="4" eb="6">
      <t>フゾク</t>
    </rPh>
    <phoneticPr fontId="9"/>
  </si>
  <si>
    <t>本公演交通費</t>
    <rPh sb="0" eb="3">
      <t>ホンコウエン</t>
    </rPh>
    <rPh sb="3" eb="6">
      <t>コウツウヒ</t>
    </rPh>
    <phoneticPr fontId="22"/>
  </si>
  <si>
    <t>本公演車両交通費</t>
    <rPh sb="0" eb="3">
      <t>ホンコウエン</t>
    </rPh>
    <rPh sb="3" eb="5">
      <t>シャリョウ</t>
    </rPh>
    <rPh sb="5" eb="8">
      <t>コウツウヒ</t>
    </rPh>
    <phoneticPr fontId="22"/>
  </si>
  <si>
    <t>本公演日当</t>
    <rPh sb="0" eb="3">
      <t>ホンコウエン</t>
    </rPh>
    <rPh sb="3" eb="5">
      <t>ニットウ</t>
    </rPh>
    <phoneticPr fontId="22"/>
  </si>
  <si>
    <t>項目(ワークショップ費(指導謝金))</t>
    <rPh sb="0" eb="2">
      <t>コウモク</t>
    </rPh>
    <rPh sb="10" eb="11">
      <t>ヒ</t>
    </rPh>
    <rPh sb="12" eb="14">
      <t>シドウ</t>
    </rPh>
    <rPh sb="14" eb="16">
      <t>シャキン</t>
    </rPh>
    <phoneticPr fontId="22"/>
  </si>
  <si>
    <t>本公演宿泊費</t>
    <rPh sb="0" eb="3">
      <t>ホンコウエン</t>
    </rPh>
    <phoneticPr fontId="22"/>
  </si>
  <si>
    <t>一般管理費合計１０％以内</t>
    <rPh sb="0" eb="5">
      <t>イッパンカンリヒ</t>
    </rPh>
    <rPh sb="5" eb="7">
      <t>ゴウケイ</t>
    </rPh>
    <rPh sb="10" eb="12">
      <t>イナイ</t>
    </rPh>
    <phoneticPr fontId="5"/>
  </si>
  <si>
    <t>付属１、付属５</t>
    <rPh sb="0" eb="2">
      <t>フゾク</t>
    </rPh>
    <rPh sb="4" eb="6">
      <t>フゾク</t>
    </rPh>
    <phoneticPr fontId="9"/>
  </si>
  <si>
    <t>支出合計</t>
    <rPh sb="0" eb="2">
      <t>シシュツ</t>
    </rPh>
    <rPh sb="2" eb="4">
      <t>ゴウケイ</t>
    </rPh>
    <phoneticPr fontId="5"/>
  </si>
  <si>
    <t>収入</t>
    <rPh sb="0" eb="2">
      <t>シュウニュウ</t>
    </rPh>
    <phoneticPr fontId="5"/>
  </si>
  <si>
    <t>差引合計額</t>
    <rPh sb="0" eb="1">
      <t>サ</t>
    </rPh>
    <rPh sb="1" eb="2">
      <t>ヒ</t>
    </rPh>
    <rPh sb="2" eb="5">
      <t>ゴウケイガク</t>
    </rPh>
    <phoneticPr fontId="5"/>
  </si>
  <si>
    <t>項目(文芸費，音楽費・借損料，舞台費・消耗品費，その他経費，プログラム作成費，運搬費)</t>
    <rPh sb="0" eb="2">
      <t>コウモク</t>
    </rPh>
    <rPh sb="3" eb="5">
      <t>ブンゲイ</t>
    </rPh>
    <rPh sb="5" eb="6">
      <t>ヒ</t>
    </rPh>
    <rPh sb="7" eb="9">
      <t>オンガク</t>
    </rPh>
    <rPh sb="9" eb="10">
      <t>ヒ</t>
    </rPh>
    <rPh sb="15" eb="17">
      <t>ブタイ</t>
    </rPh>
    <rPh sb="17" eb="18">
      <t>ヒ</t>
    </rPh>
    <rPh sb="26" eb="27">
      <t>タ</t>
    </rPh>
    <rPh sb="27" eb="29">
      <t>ケイヒ</t>
    </rPh>
    <rPh sb="39" eb="41">
      <t>ウンパン</t>
    </rPh>
    <rPh sb="41" eb="42">
      <t>ヒ</t>
    </rPh>
    <phoneticPr fontId="22"/>
  </si>
  <si>
    <t>計上項目</t>
    <rPh sb="0" eb="4">
      <t>ケイジョウコウモク</t>
    </rPh>
    <phoneticPr fontId="5"/>
  </si>
  <si>
    <t>品名</t>
    <rPh sb="0" eb="2">
      <t>ヒンメイ</t>
    </rPh>
    <phoneticPr fontId="5"/>
  </si>
  <si>
    <t>摘要</t>
    <rPh sb="0" eb="2">
      <t>テキヨウ</t>
    </rPh>
    <phoneticPr fontId="5"/>
  </si>
  <si>
    <t>人数</t>
    <rPh sb="0" eb="2">
      <t>ニンズウ</t>
    </rPh>
    <phoneticPr fontId="5"/>
  </si>
  <si>
    <t>数量</t>
    <rPh sb="0" eb="2">
      <t>スウリョウ</t>
    </rPh>
    <phoneticPr fontId="5"/>
  </si>
  <si>
    <t>単価</t>
    <rPh sb="0" eb="2">
      <t>タンカ</t>
    </rPh>
    <phoneticPr fontId="5"/>
  </si>
  <si>
    <t>金額</t>
    <rPh sb="0" eb="2">
      <t>キンガク</t>
    </rPh>
    <phoneticPr fontId="5"/>
  </si>
  <si>
    <t>算出根拠書類</t>
    <rPh sb="4" eb="6">
      <t>ショルイ</t>
    </rPh>
    <phoneticPr fontId="9"/>
  </si>
  <si>
    <t>算出根拠資料番号</t>
    <rPh sb="0" eb="2">
      <t>サンシュツ</t>
    </rPh>
    <rPh sb="2" eb="4">
      <t>コンキョ</t>
    </rPh>
    <rPh sb="4" eb="6">
      <t>シリョウ</t>
    </rPh>
    <rPh sb="6" eb="8">
      <t>バンゴウ</t>
    </rPh>
    <phoneticPr fontId="9"/>
  </si>
  <si>
    <t>(備考)</t>
    <rPh sb="1" eb="3">
      <t>ビコウ</t>
    </rPh>
    <phoneticPr fontId="5"/>
  </si>
  <si>
    <t>算出根拠種類</t>
    <rPh sb="0" eb="4">
      <t>サンシュツコンキョ</t>
    </rPh>
    <rPh sb="4" eb="6">
      <t>シュルイ</t>
    </rPh>
    <phoneticPr fontId="5"/>
  </si>
  <si>
    <t>舞台費・消耗品費</t>
  </si>
  <si>
    <t>音響機材レンタル費</t>
    <rPh sb="0" eb="2">
      <t>オンキョウ</t>
    </rPh>
    <rPh sb="2" eb="4">
      <t>キザイ</t>
    </rPh>
    <rPh sb="8" eb="9">
      <t>ヒ</t>
    </rPh>
    <phoneticPr fontId="9"/>
  </si>
  <si>
    <t>○○○㈱</t>
    <phoneticPr fontId="9"/>
  </si>
  <si>
    <t>式</t>
    <rPh sb="0" eb="1">
      <t>シキ</t>
    </rPh>
    <phoneticPr fontId="9"/>
  </si>
  <si>
    <t>校</t>
    <rPh sb="0" eb="1">
      <t>コウ</t>
    </rPh>
    <phoneticPr fontId="9"/>
  </si>
  <si>
    <t>見積書</t>
  </si>
  <si>
    <t>舞1</t>
    <rPh sb="0" eb="1">
      <t>マイ</t>
    </rPh>
    <phoneticPr fontId="9"/>
  </si>
  <si>
    <t>照明・音響スタッフ人件費</t>
    <rPh sb="0" eb="2">
      <t>ショウメイ</t>
    </rPh>
    <rPh sb="3" eb="5">
      <t>オンキョウ</t>
    </rPh>
    <rPh sb="9" eb="12">
      <t>ジンケンヒ</t>
    </rPh>
    <phoneticPr fontId="9"/>
  </si>
  <si>
    <t>○○○㈱</t>
  </si>
  <si>
    <t>人</t>
    <rPh sb="0" eb="1">
      <t>ヒト</t>
    </rPh>
    <phoneticPr fontId="9"/>
  </si>
  <si>
    <t>舞2</t>
    <rPh sb="0" eb="1">
      <t>マイ</t>
    </rPh>
    <phoneticPr fontId="9"/>
  </si>
  <si>
    <t>音楽費・借損料</t>
  </si>
  <si>
    <t>音楽著作権料</t>
    <rPh sb="0" eb="2">
      <t>オンガク</t>
    </rPh>
    <rPh sb="2" eb="5">
      <t>チョサクケン</t>
    </rPh>
    <rPh sb="5" eb="6">
      <t>リョウ</t>
    </rPh>
    <phoneticPr fontId="9"/>
  </si>
  <si>
    <t>JASRAC</t>
    <phoneticPr fontId="9"/>
  </si>
  <si>
    <t>曲</t>
    <rPh sb="0" eb="1">
      <t>キョク</t>
    </rPh>
    <phoneticPr fontId="9"/>
  </si>
  <si>
    <t>過去請求実績</t>
  </si>
  <si>
    <t>音1</t>
    <rPh sb="0" eb="1">
      <t>オト</t>
    </rPh>
    <phoneticPr fontId="9"/>
  </si>
  <si>
    <t>文芸費</t>
  </si>
  <si>
    <t>体験用楽器レンタル</t>
    <rPh sb="0" eb="3">
      <t>タイケンヨウ</t>
    </rPh>
    <rPh sb="3" eb="5">
      <t>ガッキ</t>
    </rPh>
    <phoneticPr fontId="9"/>
  </si>
  <si>
    <t>㈲●●楽器</t>
    <rPh sb="3" eb="5">
      <t>ガッキ</t>
    </rPh>
    <phoneticPr fontId="9"/>
  </si>
  <si>
    <t>日</t>
    <rPh sb="0" eb="1">
      <t>ニチ</t>
    </rPh>
    <phoneticPr fontId="9"/>
  </si>
  <si>
    <t>文1</t>
    <rPh sb="0" eb="1">
      <t>ブン</t>
    </rPh>
    <phoneticPr fontId="9"/>
  </si>
  <si>
    <t>その他経費・ユニバーサル対応費</t>
  </si>
  <si>
    <t>手話通訳（2名／回）</t>
    <rPh sb="0" eb="2">
      <t>シュワ</t>
    </rPh>
    <rPh sb="2" eb="4">
      <t>ツウヤク</t>
    </rPh>
    <rPh sb="6" eb="7">
      <t>メイ</t>
    </rPh>
    <rPh sb="8" eb="9">
      <t>カイ</t>
    </rPh>
    <phoneticPr fontId="9"/>
  </si>
  <si>
    <t>○○協会</t>
    <rPh sb="2" eb="4">
      <t>キョウカイ</t>
    </rPh>
    <phoneticPr fontId="9"/>
  </si>
  <si>
    <t>団体規定</t>
  </si>
  <si>
    <t>他1</t>
    <rPh sb="0" eb="1">
      <t>タ</t>
    </rPh>
    <phoneticPr fontId="9"/>
  </si>
  <si>
    <t>点字楽譜作成（2曲）</t>
    <rPh sb="0" eb="2">
      <t>テンジ</t>
    </rPh>
    <rPh sb="2" eb="4">
      <t>ガクフ</t>
    </rPh>
    <rPh sb="4" eb="6">
      <t>サクセイ</t>
    </rPh>
    <rPh sb="8" eb="9">
      <t>キョク</t>
    </rPh>
    <phoneticPr fontId="9"/>
  </si>
  <si>
    <t>㈱□□□</t>
    <phoneticPr fontId="9"/>
  </si>
  <si>
    <t>セット</t>
    <phoneticPr fontId="9"/>
  </si>
  <si>
    <t>他2</t>
    <rPh sb="0" eb="1">
      <t>タ</t>
    </rPh>
    <phoneticPr fontId="9"/>
  </si>
  <si>
    <t>プログラム作成費</t>
  </si>
  <si>
    <t>プログラム作成</t>
    <rPh sb="5" eb="7">
      <t>サクセイ</t>
    </rPh>
    <phoneticPr fontId="9"/>
  </si>
  <si>
    <t>△△△△㈱</t>
    <phoneticPr fontId="9"/>
  </si>
  <si>
    <t>運搬費</t>
  </si>
  <si>
    <t>演奏者楽器運搬費</t>
    <rPh sb="0" eb="3">
      <t>エンソウシャ</t>
    </rPh>
    <rPh sb="3" eb="5">
      <t>ガッキ</t>
    </rPh>
    <rPh sb="5" eb="8">
      <t>ウンパンヒ</t>
    </rPh>
    <phoneticPr fontId="9"/>
  </si>
  <si>
    <t>▲▲運送㈱</t>
    <rPh sb="2" eb="4">
      <t>ウンソウ</t>
    </rPh>
    <phoneticPr fontId="9"/>
  </si>
  <si>
    <t>回</t>
    <rPh sb="0" eb="1">
      <t>カイ</t>
    </rPh>
    <phoneticPr fontId="9"/>
  </si>
  <si>
    <t>運1</t>
    <rPh sb="0" eb="1">
      <t>ウン</t>
    </rPh>
    <phoneticPr fontId="9"/>
  </si>
  <si>
    <t>項目(旅費)</t>
    <rPh sb="0" eb="2">
      <t>コウモク</t>
    </rPh>
    <rPh sb="3" eb="4">
      <t>リョ</t>
    </rPh>
    <rPh sb="4" eb="5">
      <t>ヒ</t>
    </rPh>
    <phoneticPr fontId="22"/>
  </si>
  <si>
    <t>対象</t>
    <rPh sb="0" eb="2">
      <t>タイショウ</t>
    </rPh>
    <phoneticPr fontId="5"/>
  </si>
  <si>
    <t>従事期間</t>
    <rPh sb="0" eb="2">
      <t>ジュウジ</t>
    </rPh>
    <rPh sb="2" eb="4">
      <t>キカン</t>
    </rPh>
    <phoneticPr fontId="22"/>
  </si>
  <si>
    <t>内訳別添</t>
    <rPh sb="0" eb="2">
      <t>ウチワケ</t>
    </rPh>
    <rPh sb="2" eb="4">
      <t>ベッテン</t>
    </rPh>
    <phoneticPr fontId="9"/>
  </si>
  <si>
    <t>内訳別添内該当項目</t>
    <rPh sb="0" eb="2">
      <t>ウチワケ</t>
    </rPh>
    <rPh sb="2" eb="4">
      <t>ベッテン</t>
    </rPh>
    <rPh sb="4" eb="5">
      <t>ナイ</t>
    </rPh>
    <rPh sb="5" eb="7">
      <t>ガイトウ</t>
    </rPh>
    <rPh sb="7" eb="9">
      <t>コウモク</t>
    </rPh>
    <phoneticPr fontId="9"/>
  </si>
  <si>
    <t>概算払</t>
    <rPh sb="0" eb="2">
      <t>ガイサン</t>
    </rPh>
    <rPh sb="2" eb="3">
      <t>バラ</t>
    </rPh>
    <phoneticPr fontId="5"/>
  </si>
  <si>
    <t>事前打ち合わせ</t>
  </si>
  <si>
    <t>7/1～9/25</t>
    <phoneticPr fontId="9"/>
  </si>
  <si>
    <t>付属1、付属3</t>
    <rPh sb="0" eb="2">
      <t>フゾク</t>
    </rPh>
    <rPh sb="4" eb="6">
      <t>フゾク</t>
    </rPh>
    <phoneticPr fontId="9"/>
  </si>
  <si>
    <t>↑どちらかを選択してください</t>
    <rPh sb="6" eb="8">
      <t>センタク</t>
    </rPh>
    <phoneticPr fontId="9"/>
  </si>
  <si>
    <t>付属1、付属4</t>
    <rPh sb="0" eb="2">
      <t>フゾク</t>
    </rPh>
    <rPh sb="4" eb="6">
      <t>フゾク</t>
    </rPh>
    <phoneticPr fontId="9"/>
  </si>
  <si>
    <t>事前打ち合わせ日当</t>
    <rPh sb="7" eb="9">
      <t>ニットウ</t>
    </rPh>
    <phoneticPr fontId="22"/>
  </si>
  <si>
    <t>ご選択がない場合は「不要」とさせていただきます。</t>
    <rPh sb="1" eb="3">
      <t>センタク</t>
    </rPh>
    <rPh sb="6" eb="8">
      <t>バアイ</t>
    </rPh>
    <rPh sb="10" eb="12">
      <t>フヨウ</t>
    </rPh>
    <phoneticPr fontId="9"/>
  </si>
  <si>
    <t>付属1、付属3、付属5</t>
    <rPh sb="0" eb="2">
      <t>フゾク</t>
    </rPh>
    <rPh sb="4" eb="6">
      <t>フゾク</t>
    </rPh>
    <rPh sb="8" eb="10">
      <t>フゾク</t>
    </rPh>
    <phoneticPr fontId="9"/>
  </si>
  <si>
    <t>ワークショップ</t>
    <phoneticPr fontId="22"/>
  </si>
  <si>
    <t>WS交通費</t>
    <phoneticPr fontId="22"/>
  </si>
  <si>
    <t>9/13～11/7</t>
    <phoneticPr fontId="9"/>
  </si>
  <si>
    <t>WS車両交通費</t>
    <phoneticPr fontId="22"/>
  </si>
  <si>
    <t>本公演</t>
    <rPh sb="0" eb="3">
      <t>ホンコウエン</t>
    </rPh>
    <phoneticPr fontId="22"/>
  </si>
  <si>
    <t>本公演交通費</t>
    <phoneticPr fontId="22"/>
  </si>
  <si>
    <t>本公演車両交通費</t>
    <phoneticPr fontId="22"/>
  </si>
  <si>
    <t>本公演日当</t>
    <rPh sb="3" eb="5">
      <t>ニットウ</t>
    </rPh>
    <phoneticPr fontId="22"/>
  </si>
  <si>
    <t>本公演宿泊費</t>
    <rPh sb="3" eb="6">
      <t>シュクハクヒ</t>
    </rPh>
    <phoneticPr fontId="22"/>
  </si>
  <si>
    <t>様式3</t>
    <rPh sb="0" eb="2">
      <t>ヨウシキ</t>
    </rPh>
    <phoneticPr fontId="5"/>
  </si>
  <si>
    <t>令和６年度　学校における文化芸術鑑賞・体験推進事業　―ユニバーサル公演事業―　公演完了報告書</t>
    <rPh sb="35" eb="37">
      <t>ジギョウ</t>
    </rPh>
    <rPh sb="39" eb="41">
      <t>コウエン</t>
    </rPh>
    <rPh sb="41" eb="43">
      <t>カンリョウ</t>
    </rPh>
    <rPh sb="43" eb="46">
      <t>ホウコクショ</t>
    </rPh>
    <phoneticPr fontId="5"/>
  </si>
  <si>
    <t>様式３</t>
    <rPh sb="0" eb="2">
      <t>ヨウシキ</t>
    </rPh>
    <phoneticPr fontId="5"/>
  </si>
  <si>
    <t>令和６年度　学校における文化芸術鑑賞・体験推進事業　―ユニバーサル公演―　公演完了報告書</t>
    <rPh sb="37" eb="39">
      <t>コウエン</t>
    </rPh>
    <rPh sb="39" eb="41">
      <t>カンリョウ</t>
    </rPh>
    <rPh sb="41" eb="44">
      <t>ホウコクショ</t>
    </rPh>
    <phoneticPr fontId="5"/>
  </si>
  <si>
    <t>実施校の状況と</t>
    <rPh sb="0" eb="2">
      <t>ジッシ</t>
    </rPh>
    <rPh sb="2" eb="3">
      <t>コウ</t>
    </rPh>
    <rPh sb="4" eb="6">
      <t>ジョウキョウ</t>
    </rPh>
    <phoneticPr fontId="9"/>
  </si>
  <si>
    <t>その他</t>
    <rPh sb="2" eb="3">
      <t>タ</t>
    </rPh>
    <phoneticPr fontId="9"/>
  </si>
  <si>
    <t>参加児童
生徒人数</t>
    <rPh sb="0" eb="2">
      <t>サンカ</t>
    </rPh>
    <rPh sb="2" eb="4">
      <t>ジドウ</t>
    </rPh>
    <rPh sb="5" eb="7">
      <t>セイト</t>
    </rPh>
    <rPh sb="7" eb="9">
      <t>ニンズウ</t>
    </rPh>
    <phoneticPr fontId="5"/>
  </si>
  <si>
    <t>児童の体験や理解を深めるために</t>
    <rPh sb="0" eb="2">
      <t>ジドウ</t>
    </rPh>
    <rPh sb="3" eb="5">
      <t>タイケン</t>
    </rPh>
    <rPh sb="6" eb="8">
      <t>リカイ</t>
    </rPh>
    <rPh sb="9" eb="10">
      <t>フカ</t>
    </rPh>
    <phoneticPr fontId="9"/>
  </si>
  <si>
    <t>特記すべき事項</t>
    <rPh sb="0" eb="2">
      <t>トッキ</t>
    </rPh>
    <rPh sb="5" eb="7">
      <t>ジコウ</t>
    </rPh>
    <phoneticPr fontId="9"/>
  </si>
  <si>
    <t>工夫した点</t>
    <rPh sb="0" eb="2">
      <t>クフウ</t>
    </rPh>
    <rPh sb="4" eb="5">
      <t>テン</t>
    </rPh>
    <phoneticPr fontId="9"/>
  </si>
  <si>
    <t>点字楽譜＊＊＊＊</t>
    <rPh sb="0" eb="2">
      <t>テンジ</t>
    </rPh>
    <rPh sb="2" eb="4">
      <t>ガクフ</t>
    </rPh>
    <phoneticPr fontId="9"/>
  </si>
  <si>
    <t>重度の障害のある子供たちのためにリモート配信も実施した</t>
  </si>
  <si>
    <t>地域内職員研修のため午後→午前へ変更</t>
    <rPh sb="0" eb="3">
      <t>チイキナイ</t>
    </rPh>
    <rPh sb="3" eb="5">
      <t>ショクイン</t>
    </rPh>
    <rPh sb="5" eb="7">
      <t>ケンシュウ</t>
    </rPh>
    <rPh sb="10" eb="12">
      <t>ゴゴ</t>
    </rPh>
    <rPh sb="13" eb="15">
      <t>ゴゼン</t>
    </rPh>
    <rPh sb="16" eb="18">
      <t>ヘンコウ</t>
    </rPh>
    <phoneticPr fontId="9"/>
  </si>
  <si>
    <t>通常の公演内容にて実施</t>
    <phoneticPr fontId="9"/>
  </si>
  <si>
    <t>様式4</t>
    <rPh sb="0" eb="2">
      <t>ヨウシキ</t>
    </rPh>
    <phoneticPr fontId="5"/>
  </si>
  <si>
    <t>株式会社○○</t>
    <phoneticPr fontId="9"/>
  </si>
  <si>
    <t>令和６年度　学校における文化芸術鑑賞・体験推進事業　―ユニバーサル公演事業―　</t>
    <phoneticPr fontId="5"/>
  </si>
  <si>
    <t>精算報告書（委託業務完了報告書）</t>
    <rPh sb="0" eb="2">
      <t>セイサン</t>
    </rPh>
    <rPh sb="2" eb="5">
      <t>ホウコクショ</t>
    </rPh>
    <rPh sb="6" eb="8">
      <t>イタク</t>
    </rPh>
    <rPh sb="8" eb="10">
      <t>ギョウム</t>
    </rPh>
    <rPh sb="10" eb="12">
      <t>カンリョウ</t>
    </rPh>
    <rPh sb="12" eb="15">
      <t>ホウコクショ</t>
    </rPh>
    <phoneticPr fontId="5"/>
  </si>
  <si>
    <t>＊【見積決算比較表】見積確定額は【様式2】より自動反映されますので入力しないでください。</t>
    <rPh sb="2" eb="4">
      <t>ミツモリ</t>
    </rPh>
    <rPh sb="4" eb="6">
      <t>ケッサン</t>
    </rPh>
    <rPh sb="6" eb="9">
      <t>ヒカクヒョウ</t>
    </rPh>
    <rPh sb="10" eb="12">
      <t>ミツモリ</t>
    </rPh>
    <rPh sb="12" eb="14">
      <t>カクテイ</t>
    </rPh>
    <rPh sb="14" eb="15">
      <t>ガク</t>
    </rPh>
    <rPh sb="17" eb="19">
      <t>ヨウシキ</t>
    </rPh>
    <rPh sb="23" eb="25">
      <t>ジドウ</t>
    </rPh>
    <rPh sb="25" eb="27">
      <t>ハンエイ</t>
    </rPh>
    <rPh sb="33" eb="35">
      <t>ニュウリョク</t>
    </rPh>
    <phoneticPr fontId="9"/>
  </si>
  <si>
    <t>項目①(出演料・メインプログラムに係る人件費)</t>
    <rPh sb="0" eb="2">
      <t>コウモク</t>
    </rPh>
    <rPh sb="4" eb="6">
      <t>シュツエン</t>
    </rPh>
    <rPh sb="6" eb="7">
      <t>リョウ</t>
    </rPh>
    <phoneticPr fontId="22"/>
  </si>
  <si>
    <t>項目②(ワークショップ費(指導謝金))</t>
    <rPh sb="0" eb="2">
      <t>コウモク</t>
    </rPh>
    <rPh sb="11" eb="12">
      <t>ヒ</t>
    </rPh>
    <rPh sb="13" eb="15">
      <t>シドウ</t>
    </rPh>
    <rPh sb="15" eb="17">
      <t>シャキン</t>
    </rPh>
    <phoneticPr fontId="22"/>
  </si>
  <si>
    <t>主指導者（付属１、付属５）</t>
    <rPh sb="0" eb="1">
      <t>シュ</t>
    </rPh>
    <rPh sb="1" eb="4">
      <t>シドウシャ</t>
    </rPh>
    <rPh sb="5" eb="7">
      <t>フゾク</t>
    </rPh>
    <rPh sb="9" eb="11">
      <t>フゾク</t>
    </rPh>
    <phoneticPr fontId="9"/>
  </si>
  <si>
    <t>補助者（付属１、付属５）</t>
    <rPh sb="0" eb="3">
      <t>ホジョシャ</t>
    </rPh>
    <rPh sb="4" eb="6">
      <t>フゾク</t>
    </rPh>
    <rPh sb="8" eb="10">
      <t>フゾク</t>
    </rPh>
    <phoneticPr fontId="9"/>
  </si>
  <si>
    <t>項目③(文芸費，音楽費・借損料，舞台費・消耗品費，その他経費，プログラム作成費，運搬費)</t>
    <rPh sb="0" eb="2">
      <t>コウモク</t>
    </rPh>
    <rPh sb="4" eb="6">
      <t>ブンゲイ</t>
    </rPh>
    <rPh sb="6" eb="7">
      <t>ヒ</t>
    </rPh>
    <rPh sb="8" eb="10">
      <t>オンガク</t>
    </rPh>
    <rPh sb="10" eb="11">
      <t>ヒ</t>
    </rPh>
    <rPh sb="16" eb="18">
      <t>ブタイ</t>
    </rPh>
    <rPh sb="18" eb="19">
      <t>ヒ</t>
    </rPh>
    <rPh sb="27" eb="28">
      <t>タ</t>
    </rPh>
    <rPh sb="28" eb="30">
      <t>ケイヒ</t>
    </rPh>
    <rPh sb="40" eb="42">
      <t>ウンパン</t>
    </rPh>
    <rPh sb="42" eb="43">
      <t>ヒ</t>
    </rPh>
    <phoneticPr fontId="22"/>
  </si>
  <si>
    <t xml:space="preserve">算出根拠資料番号
</t>
    <rPh sb="4" eb="6">
      <t>シリョウ</t>
    </rPh>
    <rPh sb="6" eb="8">
      <t>バンゴウ</t>
    </rPh>
    <phoneticPr fontId="9"/>
  </si>
  <si>
    <t>支払証憑資料番号</t>
    <rPh sb="4" eb="6">
      <t>シリョウ</t>
    </rPh>
    <rPh sb="6" eb="8">
      <t>バンゴウ</t>
    </rPh>
    <phoneticPr fontId="9"/>
  </si>
  <si>
    <t>支1、2</t>
    <rPh sb="0" eb="1">
      <t>シ</t>
    </rPh>
    <phoneticPr fontId="9"/>
  </si>
  <si>
    <t>プ1</t>
    <phoneticPr fontId="9"/>
  </si>
  <si>
    <t>項目④(旅費)</t>
    <rPh sb="0" eb="2">
      <t>コウモク</t>
    </rPh>
    <rPh sb="4" eb="5">
      <t>リョ</t>
    </rPh>
    <rPh sb="5" eb="6">
      <t>ヒ</t>
    </rPh>
    <phoneticPr fontId="22"/>
  </si>
  <si>
    <t>証憑書類について</t>
    <rPh sb="0" eb="2">
      <t>ショウヒョウ</t>
    </rPh>
    <rPh sb="2" eb="4">
      <t>ショルイ</t>
    </rPh>
    <phoneticPr fontId="9"/>
  </si>
  <si>
    <t>見積時</t>
    <rPh sb="0" eb="2">
      <t>ミツモリ</t>
    </rPh>
    <rPh sb="2" eb="3">
      <t>トキ</t>
    </rPh>
    <phoneticPr fontId="9"/>
  </si>
  <si>
    <t>精算時</t>
    <rPh sb="0" eb="2">
      <t>セイサン</t>
    </rPh>
    <rPh sb="2" eb="3">
      <t>トキ</t>
    </rPh>
    <phoneticPr fontId="9"/>
  </si>
  <si>
    <t>団体所有物</t>
    <rPh sb="0" eb="2">
      <t>ダンタイ</t>
    </rPh>
    <rPh sb="2" eb="5">
      <t>ショユウブツ</t>
    </rPh>
    <phoneticPr fontId="9"/>
  </si>
  <si>
    <t>・団体規定
・過去請求実績</t>
    <rPh sb="1" eb="3">
      <t>ダンタイ</t>
    </rPh>
    <rPh sb="3" eb="5">
      <t>キテイ</t>
    </rPh>
    <rPh sb="7" eb="9">
      <t>カコ</t>
    </rPh>
    <rPh sb="9" eb="11">
      <t>セイキュウ</t>
    </rPh>
    <rPh sb="11" eb="13">
      <t>ジッセキ</t>
    </rPh>
    <phoneticPr fontId="9"/>
  </si>
  <si>
    <t>・支払証憑</t>
    <rPh sb="1" eb="3">
      <t>シハラ</t>
    </rPh>
    <rPh sb="3" eb="5">
      <t>ショウヒョウ</t>
    </rPh>
    <phoneticPr fontId="9"/>
  </si>
  <si>
    <t>団体所属員に</t>
    <rPh sb="0" eb="2">
      <t>ダンタイ</t>
    </rPh>
    <rPh sb="2" eb="4">
      <t>ショゾク</t>
    </rPh>
    <rPh sb="4" eb="5">
      <t>イン</t>
    </rPh>
    <phoneticPr fontId="9"/>
  </si>
  <si>
    <t>係る費用</t>
    <rPh sb="0" eb="1">
      <t>カカワ</t>
    </rPh>
    <rPh sb="2" eb="4">
      <t>ヒヨウ</t>
    </rPh>
    <phoneticPr fontId="9"/>
  </si>
  <si>
    <t>外部支払い</t>
    <rPh sb="0" eb="2">
      <t>ガイブ</t>
    </rPh>
    <rPh sb="2" eb="4">
      <t>シハラ</t>
    </rPh>
    <phoneticPr fontId="9"/>
  </si>
  <si>
    <t>・見積書</t>
    <rPh sb="1" eb="4">
      <t>ミツモリショ</t>
    </rPh>
    <phoneticPr fontId="9"/>
  </si>
  <si>
    <t>・請求書、内訳
・支払証憑</t>
    <rPh sb="1" eb="4">
      <t>セイキュウショ</t>
    </rPh>
    <rPh sb="5" eb="7">
      <t>ウチワケ</t>
    </rPh>
    <rPh sb="9" eb="11">
      <t>シハラ</t>
    </rPh>
    <rPh sb="11" eb="13">
      <t>ショウヒョウ</t>
    </rPh>
    <phoneticPr fontId="9"/>
  </si>
  <si>
    <t>・請求書
・支払証憑</t>
    <rPh sb="1" eb="4">
      <t>セイキュウショ</t>
    </rPh>
    <rPh sb="6" eb="8">
      <t>シハラ</t>
    </rPh>
    <rPh sb="8" eb="10">
      <t>ショウヒョウ</t>
    </rPh>
    <phoneticPr fontId="9"/>
  </si>
  <si>
    <t>支払証憑とは、振込票、領収書、領収証、通帳コピー、振込明細書　などになります。</t>
    <rPh sb="0" eb="2">
      <t>シハラ</t>
    </rPh>
    <rPh sb="2" eb="4">
      <t>ショウヒョウ</t>
    </rPh>
    <rPh sb="7" eb="9">
      <t>フリコミ</t>
    </rPh>
    <rPh sb="9" eb="10">
      <t>ヒョウ</t>
    </rPh>
    <phoneticPr fontId="9"/>
  </si>
  <si>
    <t>項目③の摘要欄に「支払先」を入力いただきますが、各支払証憑の名前と合致が必要です</t>
    <rPh sb="0" eb="2">
      <t>コウモク</t>
    </rPh>
    <rPh sb="4" eb="6">
      <t>テキヨウ</t>
    </rPh>
    <rPh sb="6" eb="7">
      <t>ラン</t>
    </rPh>
    <rPh sb="9" eb="11">
      <t>シハラ</t>
    </rPh>
    <rPh sb="11" eb="12">
      <t>サキ</t>
    </rPh>
    <rPh sb="14" eb="16">
      <t>ニュウリョク</t>
    </rPh>
    <rPh sb="24" eb="25">
      <t>カク</t>
    </rPh>
    <rPh sb="25" eb="27">
      <t>シハラ</t>
    </rPh>
    <rPh sb="27" eb="29">
      <t>ショウヒョウ</t>
    </rPh>
    <rPh sb="30" eb="32">
      <t>ナマエ</t>
    </rPh>
    <rPh sb="33" eb="35">
      <t>ガッチ</t>
    </rPh>
    <rPh sb="36" eb="38">
      <t>ヒツヨウ</t>
    </rPh>
    <phoneticPr fontId="9"/>
  </si>
  <si>
    <t>団体所属員など一括で入力される場合には内訳がわかる表もご提出ください</t>
    <rPh sb="0" eb="2">
      <t>ダンタイ</t>
    </rPh>
    <rPh sb="2" eb="5">
      <t>ショゾクイン</t>
    </rPh>
    <rPh sb="7" eb="9">
      <t>イッカツ</t>
    </rPh>
    <rPh sb="10" eb="12">
      <t>ニュウリョク</t>
    </rPh>
    <rPh sb="15" eb="17">
      <t>バアイ</t>
    </rPh>
    <rPh sb="19" eb="21">
      <t>ウチワケ</t>
    </rPh>
    <rPh sb="25" eb="26">
      <t>ヒョウ</t>
    </rPh>
    <rPh sb="28" eb="30">
      <t>テイシュツ</t>
    </rPh>
    <phoneticPr fontId="9"/>
  </si>
  <si>
    <t>令和６年度　学校における文化芸術鑑賞・体験推進事業　―ユニバーサル公演事業―</t>
    <rPh sb="35" eb="37">
      <t>ジギョウ</t>
    </rPh>
    <phoneticPr fontId="9"/>
  </si>
  <si>
    <t>目次</t>
    <rPh sb="0" eb="2">
      <t>モクジ</t>
    </rPh>
    <phoneticPr fontId="9"/>
  </si>
  <si>
    <t>※各様式名をクリックすると その様式ページに飛びます。</t>
    <rPh sb="1" eb="2">
      <t>カク</t>
    </rPh>
    <rPh sb="2" eb="4">
      <t>ヨウシキ</t>
    </rPh>
    <rPh sb="4" eb="5">
      <t>メイ</t>
    </rPh>
    <rPh sb="16" eb="18">
      <t>ヨウシキ</t>
    </rPh>
    <rPh sb="22" eb="23">
      <t>ト</t>
    </rPh>
    <phoneticPr fontId="9"/>
  </si>
  <si>
    <t>※様式を追加された場合、目次にも追加いただくと便利です。</t>
    <rPh sb="1" eb="3">
      <t>ヨウシキ</t>
    </rPh>
    <rPh sb="4" eb="6">
      <t>ツイカ</t>
    </rPh>
    <rPh sb="9" eb="11">
      <t>バアイ</t>
    </rPh>
    <rPh sb="12" eb="14">
      <t>モクジ</t>
    </rPh>
    <rPh sb="16" eb="18">
      <t>ツイカ</t>
    </rPh>
    <rPh sb="23" eb="25">
      <t>ベンリ</t>
    </rPh>
    <phoneticPr fontId="9"/>
  </si>
  <si>
    <t>　　【方法】B列に様式名を入力→入力したセルを選択→挿入→ハイパーリンク→このドキュメント内→セル範囲より該当のシートを選択</t>
    <rPh sb="3" eb="5">
      <t>ホウホウ</t>
    </rPh>
    <rPh sb="7" eb="8">
      <t>レツ</t>
    </rPh>
    <rPh sb="9" eb="11">
      <t>ヨウシキ</t>
    </rPh>
    <rPh sb="11" eb="12">
      <t>メイ</t>
    </rPh>
    <rPh sb="13" eb="15">
      <t>ニュウリョク</t>
    </rPh>
    <rPh sb="16" eb="18">
      <t>ニュウリョク</t>
    </rPh>
    <rPh sb="23" eb="25">
      <t>センタク</t>
    </rPh>
    <rPh sb="26" eb="28">
      <t>ソウニュウ</t>
    </rPh>
    <rPh sb="45" eb="46">
      <t>ナイ</t>
    </rPh>
    <rPh sb="49" eb="51">
      <t>ハンイ</t>
    </rPh>
    <rPh sb="53" eb="55">
      <t>ガイトウ</t>
    </rPh>
    <rPh sb="60" eb="62">
      <t>センタク</t>
    </rPh>
    <phoneticPr fontId="9"/>
  </si>
  <si>
    <t>※「実施の手引き」は学校における文化芸術鑑賞・体験推進事業のホームページよりダウンロードいただけます。</t>
    <rPh sb="2" eb="4">
      <t>ジッシ</t>
    </rPh>
    <rPh sb="5" eb="7">
      <t>テビ</t>
    </rPh>
    <phoneticPr fontId="9"/>
  </si>
  <si>
    <t>※印刷：【様式4-付属2】【様式4-付属4】はA4サイズ、他はすべてA3サイズに設定しています。</t>
    <rPh sb="1" eb="3">
      <t>インサツ</t>
    </rPh>
    <rPh sb="5" eb="7">
      <t>ヨウシキ</t>
    </rPh>
    <rPh sb="9" eb="11">
      <t>フゾク</t>
    </rPh>
    <rPh sb="14" eb="16">
      <t>ヨウシキ</t>
    </rPh>
    <rPh sb="18" eb="20">
      <t>フゾク</t>
    </rPh>
    <rPh sb="29" eb="30">
      <t>ホカ</t>
    </rPh>
    <rPh sb="40" eb="42">
      <t>セッテイ</t>
    </rPh>
    <phoneticPr fontId="9"/>
  </si>
  <si>
    <t xml:space="preserve"> 　入力例は印刷されません。</t>
    <rPh sb="2" eb="4">
      <t>ニュウリョク</t>
    </rPh>
    <rPh sb="4" eb="5">
      <t>レイ</t>
    </rPh>
    <rPh sb="6" eb="8">
      <t>インサツ</t>
    </rPh>
    <phoneticPr fontId="9"/>
  </si>
  <si>
    <t>様式名</t>
    <rPh sb="0" eb="2">
      <t>ヨウシキ</t>
    </rPh>
    <rPh sb="2" eb="3">
      <t>メイ</t>
    </rPh>
    <phoneticPr fontId="9"/>
  </si>
  <si>
    <t>ご提出いただくタイミング</t>
    <rPh sb="1" eb="3">
      <t>テイシュツ</t>
    </rPh>
    <phoneticPr fontId="9"/>
  </si>
  <si>
    <t>「実施の手引き」
入力例掲載ページ</t>
    <rPh sb="1" eb="3">
      <t>ジッシ</t>
    </rPh>
    <rPh sb="4" eb="6">
      <t>テビ</t>
    </rPh>
    <rPh sb="9" eb="12">
      <t>ニュウリョクレイ</t>
    </rPh>
    <rPh sb="12" eb="14">
      <t>ケイサイ</t>
    </rPh>
    <phoneticPr fontId="9"/>
  </si>
  <si>
    <t>【様式１】実施計画書</t>
  </si>
  <si>
    <t>【見積時】学校と調整後、実施開始前にご提出いただく書類です</t>
    <rPh sb="1" eb="4">
      <t>ミツモリトキ</t>
    </rPh>
    <rPh sb="5" eb="7">
      <t>ガッコウ</t>
    </rPh>
    <rPh sb="8" eb="10">
      <t>チョウセイ</t>
    </rPh>
    <rPh sb="10" eb="11">
      <t>アト</t>
    </rPh>
    <rPh sb="12" eb="14">
      <t>ジッシ</t>
    </rPh>
    <rPh sb="14" eb="16">
      <t>カイシ</t>
    </rPh>
    <rPh sb="16" eb="17">
      <t>マエ</t>
    </rPh>
    <rPh sb="19" eb="21">
      <t>テイシュツ</t>
    </rPh>
    <rPh sb="25" eb="27">
      <t>ショルイ</t>
    </rPh>
    <phoneticPr fontId="9"/>
  </si>
  <si>
    <t>P.38、39</t>
    <phoneticPr fontId="9"/>
  </si>
  <si>
    <t>【様式２】見積書</t>
  </si>
  <si>
    <t>P.40、41</t>
    <phoneticPr fontId="9"/>
  </si>
  <si>
    <t>【様式３】公演完了報告書</t>
  </si>
  <si>
    <t>【精算時】精算時にご提出いただく書類です</t>
    <rPh sb="1" eb="4">
      <t>セイサントキ</t>
    </rPh>
    <rPh sb="5" eb="8">
      <t>セイサントキ</t>
    </rPh>
    <rPh sb="10" eb="12">
      <t>テイシュツ</t>
    </rPh>
    <rPh sb="16" eb="18">
      <t>ショルイ</t>
    </rPh>
    <phoneticPr fontId="9"/>
  </si>
  <si>
    <t>P.42、43</t>
    <phoneticPr fontId="9"/>
  </si>
  <si>
    <t>【様式４】精算報告書（委託業務完了報告書）</t>
  </si>
  <si>
    <t>P.44、45</t>
    <phoneticPr fontId="9"/>
  </si>
  <si>
    <t>【様式４-付属１】　キャスト表</t>
    <phoneticPr fontId="9"/>
  </si>
  <si>
    <t>上記【見積時】【精算時】にご提出いただく書類です</t>
    <rPh sb="0" eb="2">
      <t>ジョウキ</t>
    </rPh>
    <rPh sb="3" eb="5">
      <t>ミツモリ</t>
    </rPh>
    <rPh sb="5" eb="6">
      <t>トキ</t>
    </rPh>
    <rPh sb="8" eb="10">
      <t>セイサン</t>
    </rPh>
    <rPh sb="10" eb="11">
      <t>トキ</t>
    </rPh>
    <rPh sb="14" eb="16">
      <t>テイシュツ</t>
    </rPh>
    <rPh sb="20" eb="22">
      <t>ショルイ</t>
    </rPh>
    <phoneticPr fontId="9"/>
  </si>
  <si>
    <t>P.46、47</t>
    <phoneticPr fontId="9"/>
  </si>
  <si>
    <t>【様式４-付属２】　出演料・メインプログラムに係る人件費内訳</t>
    <phoneticPr fontId="9"/>
  </si>
  <si>
    <t>P.48</t>
    <phoneticPr fontId="9"/>
  </si>
  <si>
    <t>【様式４‐付属３】　旅費算定基礎表</t>
    <phoneticPr fontId="9"/>
  </si>
  <si>
    <t>P.50、51</t>
    <phoneticPr fontId="9"/>
  </si>
  <si>
    <t>【様式４‐付属４】　車両行程表兼運転手当支払確認表</t>
  </si>
  <si>
    <t>P.52
詳細P.20～26、29、30</t>
    <rPh sb="5" eb="7">
      <t>ショウサイ</t>
    </rPh>
    <phoneticPr fontId="9"/>
  </si>
  <si>
    <t>【様式４‐付属５】　文部科学省規定に基づく謝金及び日当支払明細</t>
  </si>
  <si>
    <t>【精算時】精算時にご提出いただく書類です</t>
    <phoneticPr fontId="9"/>
  </si>
  <si>
    <t>P.53</t>
    <phoneticPr fontId="9"/>
  </si>
  <si>
    <t>日当計算表</t>
    <rPh sb="0" eb="5">
      <t>ニットウケイサンヒョウ</t>
    </rPh>
    <phoneticPr fontId="5"/>
  </si>
  <si>
    <t>下記に入力いただくと日当が発生するかどうか確認ができます。</t>
    <rPh sb="0" eb="2">
      <t>カキ</t>
    </rPh>
    <rPh sb="3" eb="5">
      <t>ニュウリョク</t>
    </rPh>
    <rPh sb="10" eb="12">
      <t>ニットウ</t>
    </rPh>
    <rPh sb="13" eb="15">
      <t>ハッセイ</t>
    </rPh>
    <rPh sb="21" eb="23">
      <t>カクニン</t>
    </rPh>
    <phoneticPr fontId="9"/>
  </si>
  <si>
    <t>鉄道</t>
    <rPh sb="0" eb="2">
      <t>テツドウ</t>
    </rPh>
    <phoneticPr fontId="9"/>
  </si>
  <si>
    <t>㎞</t>
    <phoneticPr fontId="9"/>
  </si>
  <si>
    <t>水路</t>
    <rPh sb="0" eb="2">
      <t>スイロ</t>
    </rPh>
    <phoneticPr fontId="9"/>
  </si>
  <si>
    <t>陸路</t>
    <rPh sb="0" eb="2">
      <t>リクロ</t>
    </rPh>
    <phoneticPr fontId="9"/>
  </si>
  <si>
    <t>宿泊</t>
    <rPh sb="0" eb="2">
      <t>シュクハク</t>
    </rPh>
    <phoneticPr fontId="9"/>
  </si>
  <si>
    <t>無</t>
  </si>
  <si>
    <t>日当：</t>
    <rPh sb="0" eb="2">
      <t>ニットウ</t>
    </rPh>
    <phoneticPr fontId="9"/>
  </si>
  <si>
    <t>様式4-付属1</t>
    <rPh sb="0" eb="2">
      <t>ヨウシキ</t>
    </rPh>
    <rPh sb="4" eb="6">
      <t>フゾク</t>
    </rPh>
    <phoneticPr fontId="5"/>
  </si>
  <si>
    <t>令和６年度　学校における文化芸術鑑賞・体験推進事業　―ユニバーサル公演事業―　キャスト表</t>
    <rPh sb="0" eb="2">
      <t>レイワ</t>
    </rPh>
    <rPh sb="3" eb="5">
      <t>ネンド</t>
    </rPh>
    <rPh sb="6" eb="8">
      <t>ガッコウ</t>
    </rPh>
    <rPh sb="12" eb="14">
      <t>ブンカ</t>
    </rPh>
    <rPh sb="14" eb="16">
      <t>ゲイジュツ</t>
    </rPh>
    <rPh sb="16" eb="18">
      <t>カンショウ</t>
    </rPh>
    <rPh sb="19" eb="21">
      <t>タイケン</t>
    </rPh>
    <rPh sb="21" eb="23">
      <t>スイシン</t>
    </rPh>
    <rPh sb="23" eb="25">
      <t>ジギョウ</t>
    </rPh>
    <rPh sb="33" eb="35">
      <t>コウエン</t>
    </rPh>
    <rPh sb="35" eb="37">
      <t>ジギョウ</t>
    </rPh>
    <rPh sb="43" eb="44">
      <t>ヒョウ</t>
    </rPh>
    <phoneticPr fontId="5"/>
  </si>
  <si>
    <t>令和６年度　学校における文化芸術鑑賞・体験推進事業　―ユニバーサル公演―　キャスト表</t>
    <rPh sb="0" eb="2">
      <t>レイワ</t>
    </rPh>
    <rPh sb="3" eb="5">
      <t>ネンド</t>
    </rPh>
    <rPh sb="6" eb="8">
      <t>ガッコウ</t>
    </rPh>
    <rPh sb="12" eb="14">
      <t>ブンカ</t>
    </rPh>
    <rPh sb="14" eb="16">
      <t>ゲイジュツ</t>
    </rPh>
    <rPh sb="16" eb="18">
      <t>カンショウ</t>
    </rPh>
    <rPh sb="19" eb="21">
      <t>タイケン</t>
    </rPh>
    <rPh sb="21" eb="23">
      <t>スイシン</t>
    </rPh>
    <rPh sb="23" eb="25">
      <t>ジギョウ</t>
    </rPh>
    <rPh sb="33" eb="35">
      <t>コウエン</t>
    </rPh>
    <rPh sb="41" eb="42">
      <t>ヒョウ</t>
    </rPh>
    <phoneticPr fontId="5"/>
  </si>
  <si>
    <t>【記号について】</t>
    <rPh sb="1" eb="3">
      <t>キゴウ</t>
    </rPh>
    <phoneticPr fontId="9"/>
  </si>
  <si>
    <t>日当</t>
    <rPh sb="0" eb="2">
      <t>ニットウ</t>
    </rPh>
    <phoneticPr fontId="9"/>
  </si>
  <si>
    <t>謝金／出演料</t>
    <rPh sb="0" eb="2">
      <t>シャキン</t>
    </rPh>
    <rPh sb="3" eb="6">
      <t>シュツエンリョウ</t>
    </rPh>
    <phoneticPr fontId="9"/>
  </si>
  <si>
    <t>○</t>
    <phoneticPr fontId="9"/>
  </si>
  <si>
    <t>実施日／従事日</t>
    <rPh sb="0" eb="3">
      <t>ジッシビ</t>
    </rPh>
    <rPh sb="4" eb="7">
      <t>ジュウジビ</t>
    </rPh>
    <phoneticPr fontId="9"/>
  </si>
  <si>
    <t>発生</t>
    <rPh sb="0" eb="2">
      <t>ハッセイ</t>
    </rPh>
    <phoneticPr fontId="9"/>
  </si>
  <si>
    <t>※団体規定で定める起点に○をつけてください。</t>
    <rPh sb="1" eb="3">
      <t>ダンタイ</t>
    </rPh>
    <rPh sb="3" eb="5">
      <t>キテイ</t>
    </rPh>
    <rPh sb="6" eb="7">
      <t>サダ</t>
    </rPh>
    <rPh sb="9" eb="11">
      <t>キテン</t>
    </rPh>
    <phoneticPr fontId="5"/>
  </si>
  <si>
    <t>＊打ち合わせ・ワークショップ（WS）：１日の総実施時間を「分」で入力　　※WSは【様式1】【様式3】とあわせてください。</t>
    <rPh sb="20" eb="21">
      <t>ニチ</t>
    </rPh>
    <rPh sb="22" eb="25">
      <t>ソウジッシ</t>
    </rPh>
    <rPh sb="25" eb="27">
      <t>ジカン</t>
    </rPh>
    <rPh sb="29" eb="30">
      <t>フン</t>
    </rPh>
    <rPh sb="32" eb="34">
      <t>ニュウリョク</t>
    </rPh>
    <rPh sb="41" eb="43">
      <t>ヨウシキ</t>
    </rPh>
    <rPh sb="46" eb="48">
      <t>ヨウシキ</t>
    </rPh>
    <phoneticPr fontId="9"/>
  </si>
  <si>
    <t>●</t>
    <phoneticPr fontId="9"/>
  </si>
  <si>
    <t>実施日／従事日だけど日当計上外に該当</t>
    <rPh sb="0" eb="3">
      <t>ジッシビ</t>
    </rPh>
    <rPh sb="4" eb="7">
      <t>ジュウジビ</t>
    </rPh>
    <rPh sb="10" eb="12">
      <t>ニットウ</t>
    </rPh>
    <rPh sb="12" eb="14">
      <t>ケイジョウ</t>
    </rPh>
    <rPh sb="14" eb="15">
      <t>ガイ</t>
    </rPh>
    <rPh sb="16" eb="18">
      <t>ガイトウ</t>
    </rPh>
    <phoneticPr fontId="9"/>
  </si>
  <si>
    <t>×</t>
    <phoneticPr fontId="9"/>
  </si>
  <si>
    <t>自宅</t>
    <rPh sb="0" eb="2">
      <t>ジタク</t>
    </rPh>
    <phoneticPr fontId="9"/>
  </si>
  <si>
    <t>事務所</t>
    <rPh sb="0" eb="2">
      <t>ジム</t>
    </rPh>
    <rPh sb="2" eb="3">
      <t>ショ</t>
    </rPh>
    <phoneticPr fontId="9"/>
  </si>
  <si>
    <t>＊従事日（実施日）および移動日の日付を入力</t>
    <rPh sb="1" eb="4">
      <t>ジュウジビ</t>
    </rPh>
    <rPh sb="5" eb="8">
      <t>ジッシビ</t>
    </rPh>
    <rPh sb="12" eb="15">
      <t>イドウビ</t>
    </rPh>
    <rPh sb="16" eb="18">
      <t>ヒヅケ</t>
    </rPh>
    <rPh sb="19" eb="21">
      <t>ニュウリョク</t>
    </rPh>
    <phoneticPr fontId="9"/>
  </si>
  <si>
    <t>△</t>
    <phoneticPr fontId="9"/>
  </si>
  <si>
    <t>移動日、待機日</t>
    <rPh sb="0" eb="2">
      <t>イドウ</t>
    </rPh>
    <rPh sb="2" eb="3">
      <t>ビ</t>
    </rPh>
    <rPh sb="4" eb="7">
      <t>タイキビ</t>
    </rPh>
    <phoneticPr fontId="9"/>
  </si>
  <si>
    <t>○</t>
  </si>
  <si>
    <t>＊人数欄には打ち合わせ、ワークショップ、本公演それぞれ1回あたりの実施人数を入力</t>
    <rPh sb="1" eb="3">
      <t>ニンズウ</t>
    </rPh>
    <rPh sb="3" eb="4">
      <t>ラン</t>
    </rPh>
    <rPh sb="20" eb="23">
      <t>ホンコウエン</t>
    </rPh>
    <rPh sb="28" eb="29">
      <t>カイ</t>
    </rPh>
    <rPh sb="33" eb="35">
      <t>ジッシ</t>
    </rPh>
    <rPh sb="35" eb="37">
      <t>ニンズウ</t>
    </rPh>
    <rPh sb="38" eb="40">
      <t>ニュウリョク</t>
    </rPh>
    <phoneticPr fontId="5"/>
  </si>
  <si>
    <t>▲</t>
    <phoneticPr fontId="9"/>
  </si>
  <si>
    <t>移動日、待機日だけど日当計上外に該当</t>
    <rPh sb="0" eb="2">
      <t>イドウ</t>
    </rPh>
    <rPh sb="2" eb="3">
      <t>ビ</t>
    </rPh>
    <rPh sb="4" eb="7">
      <t>タイキビ</t>
    </rPh>
    <phoneticPr fontId="9"/>
  </si>
  <si>
    <t>＊各移動起点は【様式4-付属3】の出発地とあわせてください。</t>
    <rPh sb="1" eb="2">
      <t>カク</t>
    </rPh>
    <rPh sb="2" eb="6">
      <t>イドウキテン</t>
    </rPh>
    <rPh sb="17" eb="20">
      <t>シュッパツチ</t>
    </rPh>
    <phoneticPr fontId="9"/>
  </si>
  <si>
    <t>＊行が不足する場合は挿入して追加してください。</t>
    <rPh sb="1" eb="2">
      <t>ギョウ</t>
    </rPh>
    <rPh sb="14" eb="16">
      <t>ツイカ</t>
    </rPh>
    <phoneticPr fontId="9"/>
  </si>
  <si>
    <t>＊各移動起点は【様式4-付属2】の出発地とあわせてください。</t>
    <rPh sb="1" eb="2">
      <t>カク</t>
    </rPh>
    <rPh sb="2" eb="6">
      <t>イドウキテン</t>
    </rPh>
    <rPh sb="17" eb="20">
      <t>シュッパツチ</t>
    </rPh>
    <phoneticPr fontId="9"/>
  </si>
  <si>
    <t>打ち合わせ</t>
    <phoneticPr fontId="5"/>
  </si>
  <si>
    <t>標準</t>
    <rPh sb="0" eb="2">
      <t>ヒョウジュン</t>
    </rPh>
    <phoneticPr fontId="9"/>
  </si>
  <si>
    <t>名</t>
    <rPh sb="0" eb="1">
      <t>メイ</t>
    </rPh>
    <phoneticPr fontId="9"/>
  </si>
  <si>
    <t>役職</t>
    <rPh sb="0" eb="2">
      <t>ヤクショク</t>
    </rPh>
    <phoneticPr fontId="5"/>
  </si>
  <si>
    <t>氏名
※芸名は本名の後に
（）で入力</t>
    <rPh sb="0" eb="2">
      <t>シメイ</t>
    </rPh>
    <rPh sb="4" eb="6">
      <t>ゲイメイ</t>
    </rPh>
    <rPh sb="7" eb="9">
      <t>ホンミョウ</t>
    </rPh>
    <rPh sb="10" eb="11">
      <t>アト</t>
    </rPh>
    <rPh sb="16" eb="18">
      <t>ニュウリョク</t>
    </rPh>
    <phoneticPr fontId="5"/>
  </si>
  <si>
    <t>所属</t>
    <rPh sb="0" eb="2">
      <t>ショゾク</t>
    </rPh>
    <phoneticPr fontId="5"/>
  </si>
  <si>
    <t>移動起点</t>
    <rPh sb="0" eb="2">
      <t>イドウ</t>
    </rPh>
    <rPh sb="2" eb="4">
      <t>キテン</t>
    </rPh>
    <phoneticPr fontId="5"/>
  </si>
  <si>
    <t>派遣期間</t>
    <phoneticPr fontId="5"/>
  </si>
  <si>
    <t>打ち合わせ日</t>
    <rPh sb="5" eb="6">
      <t>ビ</t>
    </rPh>
    <phoneticPr fontId="9"/>
  </si>
  <si>
    <t>移動日</t>
    <rPh sb="0" eb="2">
      <t>イドウ</t>
    </rPh>
    <phoneticPr fontId="9"/>
  </si>
  <si>
    <t>謝金発生</t>
    <rPh sb="0" eb="2">
      <t>シャキン</t>
    </rPh>
    <rPh sb="2" eb="4">
      <t>ハッセイ</t>
    </rPh>
    <phoneticPr fontId="9"/>
  </si>
  <si>
    <t>日当発生</t>
    <rPh sb="0" eb="2">
      <t>ニットウ</t>
    </rPh>
    <rPh sb="2" eb="4">
      <t>ハッセイ</t>
    </rPh>
    <phoneticPr fontId="9"/>
  </si>
  <si>
    <t>合計時間</t>
    <rPh sb="0" eb="2">
      <t>ゴウケイ</t>
    </rPh>
    <rPh sb="2" eb="4">
      <t>ジカン</t>
    </rPh>
    <phoneticPr fontId="9"/>
  </si>
  <si>
    <t>合計日数</t>
    <rPh sb="0" eb="2">
      <t>ゴウケイ</t>
    </rPh>
    <rPh sb="2" eb="4">
      <t>ニッスウ</t>
    </rPh>
    <phoneticPr fontId="9"/>
  </si>
  <si>
    <t>文化　Ａ子（花　A子）</t>
    <rPh sb="0" eb="2">
      <t>ブンカ</t>
    </rPh>
    <rPh sb="4" eb="5">
      <t>コ</t>
    </rPh>
    <rPh sb="6" eb="7">
      <t>ハナ</t>
    </rPh>
    <rPh sb="9" eb="10">
      <t>コ</t>
    </rPh>
    <phoneticPr fontId="9"/>
  </si>
  <si>
    <t>●</t>
  </si>
  <si>
    <t>文化　Ｂ太郎</t>
    <rPh sb="0" eb="2">
      <t>ブンカ</t>
    </rPh>
    <rPh sb="4" eb="6">
      <t>タロウ</t>
    </rPh>
    <phoneticPr fontId="1"/>
  </si>
  <si>
    <t>文化　Ｂ太郎</t>
    <rPh sb="0" eb="2">
      <t>ブンカ</t>
    </rPh>
    <rPh sb="4" eb="6">
      <t>タロウ</t>
    </rPh>
    <phoneticPr fontId="9"/>
  </si>
  <si>
    <t>　○</t>
    <phoneticPr fontId="9"/>
  </si>
  <si>
    <t>※日当発生日は【様式4-付属3】の合計と</t>
    <rPh sb="1" eb="3">
      <t>ニットウ</t>
    </rPh>
    <rPh sb="3" eb="5">
      <t>ハッセイ</t>
    </rPh>
    <rPh sb="5" eb="6">
      <t>ビ</t>
    </rPh>
    <rPh sb="6" eb="7">
      <t>タイニチ</t>
    </rPh>
    <rPh sb="8" eb="10">
      <t>ヨウシキ</t>
    </rPh>
    <rPh sb="12" eb="14">
      <t>フゾク</t>
    </rPh>
    <rPh sb="17" eb="19">
      <t>ゴウケイ</t>
    </rPh>
    <phoneticPr fontId="9"/>
  </si>
  <si>
    <t>　△</t>
    <phoneticPr fontId="9"/>
  </si>
  <si>
    <r>
      <rPr>
        <sz val="11"/>
        <color theme="0"/>
        <rFont val="Meiryo UI"/>
        <family val="3"/>
        <charset val="128"/>
      </rPr>
      <t>※</t>
    </r>
    <r>
      <rPr>
        <sz val="11"/>
        <color theme="1" tint="0.499984740745262"/>
        <rFont val="Meiryo UI"/>
        <family val="3"/>
        <charset val="128"/>
      </rPr>
      <t>一致しているか確認してください</t>
    </r>
    <rPh sb="1" eb="3">
      <t>イッチ</t>
    </rPh>
    <rPh sb="8" eb="10">
      <t>カクニン</t>
    </rPh>
    <phoneticPr fontId="9"/>
  </si>
  <si>
    <r>
      <rPr>
        <sz val="11"/>
        <color theme="0" tint="-4.9989318521683403E-2"/>
        <rFont val="Meiryo UI"/>
        <family val="3"/>
        <charset val="128"/>
      </rPr>
      <t>※</t>
    </r>
    <r>
      <rPr>
        <sz val="11"/>
        <color theme="1" tint="0.499984740745262"/>
        <rFont val="Meiryo UI"/>
        <family val="3"/>
        <charset val="128"/>
      </rPr>
      <t>一致しているか確認してください</t>
    </r>
    <rPh sb="1" eb="3">
      <t>イッチ</t>
    </rPh>
    <rPh sb="8" eb="10">
      <t>カクニン</t>
    </rPh>
    <phoneticPr fontId="9"/>
  </si>
  <si>
    <t>　●</t>
    <phoneticPr fontId="9"/>
  </si>
  <si>
    <t>※謝金発生の総時間を【様式4-付属5】に</t>
    <rPh sb="1" eb="3">
      <t>シャキン</t>
    </rPh>
    <rPh sb="3" eb="5">
      <t>ハッセイ</t>
    </rPh>
    <rPh sb="6" eb="7">
      <t>ソウ</t>
    </rPh>
    <rPh sb="7" eb="9">
      <t>ジカン</t>
    </rPh>
    <rPh sb="11" eb="13">
      <t>ヨウシキ</t>
    </rPh>
    <rPh sb="15" eb="17">
      <t>フゾク</t>
    </rPh>
    <phoneticPr fontId="9"/>
  </si>
  <si>
    <t>　▲</t>
    <phoneticPr fontId="9"/>
  </si>
  <si>
    <r>
      <rPr>
        <sz val="11"/>
        <color theme="0"/>
        <rFont val="Meiryo UI"/>
        <family val="3"/>
        <charset val="128"/>
      </rPr>
      <t>※</t>
    </r>
    <r>
      <rPr>
        <sz val="11"/>
        <color theme="1" tint="0.499984740745262"/>
        <rFont val="Meiryo UI"/>
        <family val="3"/>
        <charset val="128"/>
      </rPr>
      <t>反映してください</t>
    </r>
    <rPh sb="1" eb="3">
      <t>ハンエイ</t>
    </rPh>
    <phoneticPr fontId="9"/>
  </si>
  <si>
    <r>
      <rPr>
        <sz val="11"/>
        <color theme="0" tint="-4.9989318521683403E-2"/>
        <rFont val="Meiryo UI"/>
        <family val="3"/>
        <charset val="128"/>
      </rPr>
      <t>※</t>
    </r>
    <r>
      <rPr>
        <sz val="11"/>
        <color theme="1" tint="0.499984740745262"/>
        <rFont val="Meiryo UI"/>
        <family val="3"/>
        <charset val="128"/>
      </rPr>
      <t>反映してください</t>
    </r>
    <rPh sb="1" eb="3">
      <t>ハンエイ</t>
    </rPh>
    <phoneticPr fontId="9"/>
  </si>
  <si>
    <t>ワークショップ</t>
    <phoneticPr fontId="5"/>
  </si>
  <si>
    <t>主指導者</t>
    <rPh sb="0" eb="1">
      <t>シュ</t>
    </rPh>
    <rPh sb="1" eb="3">
      <t>シドウ</t>
    </rPh>
    <rPh sb="3" eb="4">
      <t>シャ</t>
    </rPh>
    <phoneticPr fontId="5"/>
  </si>
  <si>
    <t>氏名　※芸名は
本名の後に（）で入力</t>
    <rPh sb="0" eb="2">
      <t>シメイ</t>
    </rPh>
    <rPh sb="4" eb="6">
      <t>ゲイメイ</t>
    </rPh>
    <rPh sb="8" eb="10">
      <t>ホンミョウ</t>
    </rPh>
    <rPh sb="11" eb="12">
      <t>アト</t>
    </rPh>
    <rPh sb="16" eb="18">
      <t>ニュウリョク</t>
    </rPh>
    <phoneticPr fontId="5"/>
  </si>
  <si>
    <t>WS日</t>
    <rPh sb="2" eb="3">
      <t>ニチ</t>
    </rPh>
    <phoneticPr fontId="9"/>
  </si>
  <si>
    <t>WS日</t>
    <rPh sb="2" eb="3">
      <t>ヒ</t>
    </rPh>
    <phoneticPr fontId="9"/>
  </si>
  <si>
    <t>※主指導者</t>
    <phoneticPr fontId="9"/>
  </si>
  <si>
    <t>主指導者</t>
  </si>
  <si>
    <t>△</t>
  </si>
  <si>
    <t>（WS）</t>
    <phoneticPr fontId="9"/>
  </si>
  <si>
    <t>補助者</t>
    <rPh sb="0" eb="3">
      <t>ホジョシャ</t>
    </rPh>
    <phoneticPr fontId="9"/>
  </si>
  <si>
    <r>
      <t>＊ワークショップ（WS）</t>
    </r>
    <r>
      <rPr>
        <sz val="11"/>
        <color rgb="FF002060"/>
        <rFont val="Meiryo UI"/>
        <family val="3"/>
        <charset val="128"/>
      </rPr>
      <t>補助者</t>
    </r>
    <r>
      <rPr>
        <sz val="11"/>
        <color rgb="FFFF0000"/>
        <rFont val="Meiryo UI"/>
        <family val="3"/>
        <charset val="128"/>
      </rPr>
      <t>：１日の総実施時間を</t>
    </r>
    <r>
      <rPr>
        <b/>
        <sz val="11"/>
        <color rgb="FF002060"/>
        <rFont val="Meiryo UI"/>
        <family val="3"/>
        <charset val="128"/>
      </rPr>
      <t>「分」</t>
    </r>
    <r>
      <rPr>
        <sz val="11"/>
        <color rgb="FFFF0000"/>
        <rFont val="Meiryo UI"/>
        <family val="3"/>
        <charset val="128"/>
      </rPr>
      <t>で入力　　※【様式1】【様式3】とあわせてください。</t>
    </r>
    <rPh sb="12" eb="15">
      <t>ホジョシャ</t>
    </rPh>
    <rPh sb="17" eb="18">
      <t>ニチ</t>
    </rPh>
    <rPh sb="19" eb="22">
      <t>ソウジッシ</t>
    </rPh>
    <rPh sb="22" eb="24">
      <t>ジカン</t>
    </rPh>
    <rPh sb="26" eb="27">
      <t>フン</t>
    </rPh>
    <rPh sb="29" eb="31">
      <t>ニュウリョク</t>
    </rPh>
    <rPh sb="35" eb="37">
      <t>ヨウシキ</t>
    </rPh>
    <rPh sb="40" eb="42">
      <t>ヨウシキ</t>
    </rPh>
    <phoneticPr fontId="9"/>
  </si>
  <si>
    <r>
      <t>＊ワークショップ（WS）：１日の総実施時間を</t>
    </r>
    <r>
      <rPr>
        <b/>
        <sz val="11"/>
        <color rgb="FF002060"/>
        <rFont val="Meiryo UI"/>
        <family val="3"/>
        <charset val="128"/>
      </rPr>
      <t>「分」</t>
    </r>
    <r>
      <rPr>
        <sz val="11"/>
        <color rgb="FFFF0000"/>
        <rFont val="Meiryo UI"/>
        <family val="3"/>
        <charset val="128"/>
      </rPr>
      <t>で入力　　※【様式1】【様式3】とあわせてください。</t>
    </r>
    <rPh sb="14" eb="15">
      <t>ニチ</t>
    </rPh>
    <rPh sb="16" eb="19">
      <t>ソウジッシ</t>
    </rPh>
    <rPh sb="19" eb="21">
      <t>ジカン</t>
    </rPh>
    <rPh sb="23" eb="24">
      <t>フン</t>
    </rPh>
    <rPh sb="26" eb="28">
      <t>ニュウリョク</t>
    </rPh>
    <rPh sb="32" eb="34">
      <t>ヨウシキ</t>
    </rPh>
    <rPh sb="37" eb="39">
      <t>ヨウシキ</t>
    </rPh>
    <phoneticPr fontId="9"/>
  </si>
  <si>
    <t>役職
※補助者</t>
    <rPh sb="0" eb="2">
      <t>ヤクショク</t>
    </rPh>
    <rPh sb="4" eb="7">
      <t>ホジョシャ</t>
    </rPh>
    <phoneticPr fontId="5"/>
  </si>
  <si>
    <t>補助者</t>
  </si>
  <si>
    <t>学芸　Ｃ美</t>
    <rPh sb="0" eb="2">
      <t>ガクゲイ</t>
    </rPh>
    <rPh sb="4" eb="5">
      <t>ビ</t>
    </rPh>
    <phoneticPr fontId="1"/>
  </si>
  <si>
    <t>学芸　Ｃ美</t>
    <rPh sb="0" eb="2">
      <t>ガクゲイ</t>
    </rPh>
    <rPh sb="4" eb="5">
      <t>ビ</t>
    </rPh>
    <phoneticPr fontId="9"/>
  </si>
  <si>
    <t>芸術　Ｄ介</t>
    <rPh sb="0" eb="2">
      <t>ゲイジュツ</t>
    </rPh>
    <rPh sb="4" eb="5">
      <t>スケ</t>
    </rPh>
    <phoneticPr fontId="1"/>
  </si>
  <si>
    <t>芸術　Ｄ介</t>
    <rPh sb="0" eb="2">
      <t>ゲイジュツ</t>
    </rPh>
    <rPh sb="4" eb="5">
      <t>スケ</t>
    </rPh>
    <phoneticPr fontId="9"/>
  </si>
  <si>
    <t>WS 日当発生 合計</t>
    <rPh sb="3" eb="5">
      <t>ニットウ</t>
    </rPh>
    <rPh sb="5" eb="7">
      <t>ハッセイ</t>
    </rPh>
    <rPh sb="8" eb="10">
      <t>ゴウケイ</t>
    </rPh>
    <phoneticPr fontId="9"/>
  </si>
  <si>
    <t>※合計数は【様式4-付属3】の合計と一致要</t>
    <rPh sb="1" eb="3">
      <t>ゴウケイ</t>
    </rPh>
    <rPh sb="3" eb="4">
      <t>カズ</t>
    </rPh>
    <rPh sb="6" eb="8">
      <t>ヨウシキ</t>
    </rPh>
    <rPh sb="10" eb="12">
      <t>フゾク</t>
    </rPh>
    <rPh sb="15" eb="17">
      <t>ゴウケイ</t>
    </rPh>
    <rPh sb="18" eb="20">
      <t>イッチ</t>
    </rPh>
    <rPh sb="20" eb="21">
      <t>ヨウ</t>
    </rPh>
    <phoneticPr fontId="9"/>
  </si>
  <si>
    <t>＊所属の欄には「劇団員」や「楽団員」，「フリー」，「業者名」等を入力　　＊同一人物が単価の異なる役職で従事される場合は行を分けて入力してください。</t>
    <rPh sb="1" eb="3">
      <t>ショゾク</t>
    </rPh>
    <rPh sb="4" eb="5">
      <t>ラン</t>
    </rPh>
    <rPh sb="8" eb="10">
      <t>ゲキダン</t>
    </rPh>
    <rPh sb="10" eb="11">
      <t>イン</t>
    </rPh>
    <rPh sb="14" eb="16">
      <t>ガクダン</t>
    </rPh>
    <rPh sb="16" eb="17">
      <t>イン</t>
    </rPh>
    <rPh sb="26" eb="28">
      <t>ギョウシャ</t>
    </rPh>
    <rPh sb="28" eb="29">
      <t>メイ</t>
    </rPh>
    <rPh sb="30" eb="31">
      <t>トウ</t>
    </rPh>
    <rPh sb="32" eb="34">
      <t>ニュウリョク</t>
    </rPh>
    <rPh sb="37" eb="41">
      <t>ドウイツジンブツ</t>
    </rPh>
    <rPh sb="42" eb="44">
      <t>タンカ</t>
    </rPh>
    <rPh sb="45" eb="46">
      <t>コト</t>
    </rPh>
    <rPh sb="48" eb="50">
      <t>ヤクショク</t>
    </rPh>
    <rPh sb="51" eb="53">
      <t>ジュウジ</t>
    </rPh>
    <rPh sb="56" eb="58">
      <t>バアイ</t>
    </rPh>
    <rPh sb="59" eb="60">
      <t>ギョウ</t>
    </rPh>
    <rPh sb="61" eb="62">
      <t>ワ</t>
    </rPh>
    <rPh sb="64" eb="66">
      <t>ニュウリョク</t>
    </rPh>
    <phoneticPr fontId="5"/>
  </si>
  <si>
    <t>＊所属の欄には「劇団員」や「楽団員」，「フリー」，「業者名」等を入力</t>
    <rPh sb="1" eb="3">
      <t>ショゾク</t>
    </rPh>
    <rPh sb="4" eb="5">
      <t>ラン</t>
    </rPh>
    <rPh sb="8" eb="10">
      <t>ゲキダン</t>
    </rPh>
    <rPh sb="10" eb="11">
      <t>イン</t>
    </rPh>
    <rPh sb="14" eb="16">
      <t>ガクダン</t>
    </rPh>
    <rPh sb="16" eb="17">
      <t>イン</t>
    </rPh>
    <rPh sb="26" eb="28">
      <t>ギョウシャ</t>
    </rPh>
    <rPh sb="28" eb="29">
      <t>メイ</t>
    </rPh>
    <rPh sb="30" eb="31">
      <t>トウ</t>
    </rPh>
    <rPh sb="32" eb="34">
      <t>ニュウリョク</t>
    </rPh>
    <phoneticPr fontId="5"/>
  </si>
  <si>
    <t>本公演
メインプログラム</t>
    <rPh sb="0" eb="3">
      <t>ホンコウエン</t>
    </rPh>
    <phoneticPr fontId="5"/>
  </si>
  <si>
    <t>出演者</t>
    <phoneticPr fontId="5"/>
  </si>
  <si>
    <t>公演日</t>
    <rPh sb="0" eb="2">
      <t>コウエン</t>
    </rPh>
    <rPh sb="2" eb="3">
      <t>ニチ</t>
    </rPh>
    <phoneticPr fontId="9"/>
  </si>
  <si>
    <t>公演日</t>
    <rPh sb="0" eb="2">
      <t>コウエン</t>
    </rPh>
    <phoneticPr fontId="9"/>
  </si>
  <si>
    <t>出演料発生</t>
    <rPh sb="0" eb="3">
      <t>シュツエンリョウ</t>
    </rPh>
    <rPh sb="3" eb="5">
      <t>ハッセイ</t>
    </rPh>
    <phoneticPr fontId="9"/>
  </si>
  <si>
    <t>役Ａ＆司会</t>
    <rPh sb="0" eb="1">
      <t>ヤク</t>
    </rPh>
    <rPh sb="3" eb="5">
      <t>シカイ</t>
    </rPh>
    <phoneticPr fontId="9"/>
  </si>
  <si>
    <t>一般社団法人○○</t>
    <rPh sb="0" eb="6">
      <t>イッパンシャダンホウジン</t>
    </rPh>
    <phoneticPr fontId="9"/>
  </si>
  <si>
    <t>役Ｂ</t>
    <rPh sb="0" eb="1">
      <t>ヤク</t>
    </rPh>
    <phoneticPr fontId="9"/>
  </si>
  <si>
    <t>役Ｃ</t>
    <rPh sb="0" eb="1">
      <t>ヤク</t>
    </rPh>
    <phoneticPr fontId="9"/>
  </si>
  <si>
    <t>スタッフ</t>
    <phoneticPr fontId="5"/>
  </si>
  <si>
    <t>従事費発生</t>
    <rPh sb="0" eb="2">
      <t>ジュウジ</t>
    </rPh>
    <rPh sb="2" eb="3">
      <t>ヒ</t>
    </rPh>
    <rPh sb="3" eb="5">
      <t>ハッセイ</t>
    </rPh>
    <phoneticPr fontId="9"/>
  </si>
  <si>
    <t>照明</t>
    <rPh sb="0" eb="2">
      <t>ショウメイ</t>
    </rPh>
    <phoneticPr fontId="9"/>
  </si>
  <si>
    <t>教育　Ｅ彦</t>
    <rPh sb="0" eb="2">
      <t>キョウイク</t>
    </rPh>
    <rPh sb="4" eb="5">
      <t>ヒコ</t>
    </rPh>
    <phoneticPr fontId="1"/>
  </si>
  <si>
    <t>教育　Ｅ彦</t>
    <rPh sb="0" eb="2">
      <t>キョウイク</t>
    </rPh>
    <rPh sb="4" eb="5">
      <t>ヒコ</t>
    </rPh>
    <phoneticPr fontId="9"/>
  </si>
  <si>
    <t>音響</t>
    <rPh sb="0" eb="2">
      <t>オンキョウ</t>
    </rPh>
    <phoneticPr fontId="9"/>
  </si>
  <si>
    <t>教育　Ｆ太</t>
    <rPh sb="0" eb="2">
      <t>キョウイク</t>
    </rPh>
    <rPh sb="4" eb="5">
      <t>タ</t>
    </rPh>
    <phoneticPr fontId="1"/>
  </si>
  <si>
    <t>教育　Ｆ太</t>
    <rPh sb="0" eb="2">
      <t>キョウイク</t>
    </rPh>
    <rPh sb="4" eb="5">
      <t>タ</t>
    </rPh>
    <phoneticPr fontId="9"/>
  </si>
  <si>
    <t>本公演 日当発生 合計</t>
    <rPh sb="0" eb="3">
      <t>ホンコウエン</t>
    </rPh>
    <rPh sb="4" eb="6">
      <t>ニットウ</t>
    </rPh>
    <rPh sb="6" eb="8">
      <t>ハッセイ</t>
    </rPh>
    <rPh sb="9" eb="11">
      <t>ゴウケイ</t>
    </rPh>
    <phoneticPr fontId="9"/>
  </si>
  <si>
    <t>様式4-付属2</t>
    <rPh sb="0" eb="2">
      <t>ヨウシキ</t>
    </rPh>
    <rPh sb="4" eb="6">
      <t>フゾク</t>
    </rPh>
    <phoneticPr fontId="5"/>
  </si>
  <si>
    <t>UNI-99</t>
  </si>
  <si>
    <t>制作団体名：</t>
    <rPh sb="0" eb="2">
      <t>セイサク</t>
    </rPh>
    <rPh sb="2" eb="4">
      <t>ダンタイ</t>
    </rPh>
    <rPh sb="4" eb="5">
      <t>メイ</t>
    </rPh>
    <phoneticPr fontId="5"/>
  </si>
  <si>
    <t>令和６年度　学校における文化芸術鑑賞・体験推進事業　―ユニバーサル公演事業―
出演料・メインプログラムに係る人件費内訳</t>
    <rPh sb="39" eb="41">
      <t>シュツエン</t>
    </rPh>
    <rPh sb="41" eb="42">
      <t>リョウ</t>
    </rPh>
    <rPh sb="52" eb="53">
      <t>カカ</t>
    </rPh>
    <rPh sb="54" eb="57">
      <t>ジンケンヒ</t>
    </rPh>
    <rPh sb="57" eb="59">
      <t>ウチワケ</t>
    </rPh>
    <phoneticPr fontId="5"/>
  </si>
  <si>
    <t>＊証憑書類番号：見積時は入力不要。精算時に該当証憑番号を入力してください。</t>
    <rPh sb="1" eb="3">
      <t>ショウヒョウ</t>
    </rPh>
    <rPh sb="3" eb="5">
      <t>ショルイ</t>
    </rPh>
    <rPh sb="5" eb="7">
      <t>バンゴウ</t>
    </rPh>
    <rPh sb="8" eb="10">
      <t>ミツモリ</t>
    </rPh>
    <rPh sb="10" eb="11">
      <t>トキ</t>
    </rPh>
    <rPh sb="12" eb="14">
      <t>ニュウリョク</t>
    </rPh>
    <rPh sb="14" eb="16">
      <t>フヨウ</t>
    </rPh>
    <rPh sb="17" eb="20">
      <t>セイサントキ</t>
    </rPh>
    <rPh sb="21" eb="23">
      <t>ガイトウ</t>
    </rPh>
    <rPh sb="23" eb="25">
      <t>ショウヒョウ</t>
    </rPh>
    <rPh sb="25" eb="27">
      <t>バンゴウ</t>
    </rPh>
    <rPh sb="28" eb="30">
      <t>ニュウリョク</t>
    </rPh>
    <phoneticPr fontId="9"/>
  </si>
  <si>
    <t>＊同一人物が単価の異なる役職で従事される場合は行を分けて入力してください。</t>
    <rPh sb="1" eb="5">
      <t>ドウイツジンブツ</t>
    </rPh>
    <rPh sb="6" eb="8">
      <t>タンカ</t>
    </rPh>
    <rPh sb="9" eb="10">
      <t>コト</t>
    </rPh>
    <rPh sb="12" eb="14">
      <t>ヤクショク</t>
    </rPh>
    <rPh sb="15" eb="17">
      <t>ジュウジ</t>
    </rPh>
    <rPh sb="20" eb="22">
      <t>バアイ</t>
    </rPh>
    <rPh sb="23" eb="24">
      <t>ギョウ</t>
    </rPh>
    <rPh sb="25" eb="26">
      <t>ワ</t>
    </rPh>
    <rPh sb="28" eb="30">
      <t>ニュウリョク</t>
    </rPh>
    <phoneticPr fontId="5"/>
  </si>
  <si>
    <t>No.</t>
    <phoneticPr fontId="22"/>
  </si>
  <si>
    <t>ランク
（役職）</t>
    <rPh sb="5" eb="7">
      <t>ヤクショク</t>
    </rPh>
    <phoneticPr fontId="5"/>
  </si>
  <si>
    <t>氏名
（芸名）</t>
    <rPh sb="0" eb="2">
      <t>シメイ</t>
    </rPh>
    <rPh sb="4" eb="6">
      <t>ゲイメイ</t>
    </rPh>
    <phoneticPr fontId="5"/>
  </si>
  <si>
    <t>公演回数</t>
    <rPh sb="0" eb="2">
      <t>コウエン</t>
    </rPh>
    <rPh sb="2" eb="4">
      <t>カイスウ</t>
    </rPh>
    <phoneticPr fontId="5"/>
  </si>
  <si>
    <t>合計</t>
    <rPh sb="0" eb="2">
      <t>ゴウケイ</t>
    </rPh>
    <phoneticPr fontId="5"/>
  </si>
  <si>
    <t>算出根拠</t>
    <rPh sb="0" eb="4">
      <t>サンシュツコンキョ</t>
    </rPh>
    <phoneticPr fontId="9"/>
  </si>
  <si>
    <t>証憑書類番号</t>
    <rPh sb="0" eb="2">
      <t>ショウヒョウ</t>
    </rPh>
    <rPh sb="2" eb="4">
      <t>ショルイ</t>
    </rPh>
    <rPh sb="4" eb="6">
      <t>バンゴウ</t>
    </rPh>
    <phoneticPr fontId="22"/>
  </si>
  <si>
    <t>役その他</t>
    <rPh sb="0" eb="1">
      <t>ヤク</t>
    </rPh>
    <rPh sb="3" eb="4">
      <t>タ</t>
    </rPh>
    <phoneticPr fontId="9"/>
  </si>
  <si>
    <t>役Ｄ</t>
    <rPh sb="0" eb="1">
      <t>ヤク</t>
    </rPh>
    <phoneticPr fontId="9"/>
  </si>
  <si>
    <t>契約書</t>
  </si>
  <si>
    <t>合計</t>
    <rPh sb="0" eb="1">
      <t>ゴウ</t>
    </rPh>
    <rPh sb="1" eb="2">
      <t>ケイ</t>
    </rPh>
    <phoneticPr fontId="63"/>
  </si>
  <si>
    <t>出演費最終支払日：</t>
    <rPh sb="0" eb="2">
      <t>シュツエン</t>
    </rPh>
    <rPh sb="2" eb="3">
      <t>ヒ</t>
    </rPh>
    <rPh sb="3" eb="8">
      <t>サイシュウシハライビ</t>
    </rPh>
    <phoneticPr fontId="9"/>
  </si>
  <si>
    <t>様式4-付属3</t>
    <rPh sb="0" eb="2">
      <t>ヨウシキ</t>
    </rPh>
    <rPh sb="4" eb="6">
      <t>フゾク</t>
    </rPh>
    <phoneticPr fontId="5"/>
  </si>
  <si>
    <t>令和６年度　学校における文化芸術鑑賞・体験推進事業　―ユニバーサル公演事業―　旅費算定基礎表</t>
    <rPh sb="39" eb="41">
      <t>リョヒ</t>
    </rPh>
    <rPh sb="41" eb="43">
      <t>サンテイ</t>
    </rPh>
    <rPh sb="43" eb="45">
      <t>キソ</t>
    </rPh>
    <rPh sb="45" eb="46">
      <t>ヒョウ</t>
    </rPh>
    <phoneticPr fontId="5"/>
  </si>
  <si>
    <t>＊資料番号：見積時は入力不要。精算時に該当証憑番号を入力</t>
    <rPh sb="1" eb="3">
      <t>シリョウ</t>
    </rPh>
    <rPh sb="3" eb="5">
      <t>バンゴウ</t>
    </rPh>
    <rPh sb="6" eb="8">
      <t>ミツモリ</t>
    </rPh>
    <rPh sb="8" eb="9">
      <t>トキ</t>
    </rPh>
    <rPh sb="10" eb="12">
      <t>ニュウリョク</t>
    </rPh>
    <rPh sb="12" eb="14">
      <t>フヨウ</t>
    </rPh>
    <rPh sb="15" eb="18">
      <t>セイサントキ</t>
    </rPh>
    <rPh sb="19" eb="21">
      <t>ガイトウ</t>
    </rPh>
    <rPh sb="21" eb="23">
      <t>ショウヒョウ</t>
    </rPh>
    <rPh sb="23" eb="25">
      <t>バンゴウ</t>
    </rPh>
    <rPh sb="26" eb="28">
      <t>ニュウリョク</t>
    </rPh>
    <phoneticPr fontId="9"/>
  </si>
  <si>
    <t>＊見積時は入力不要。精算時に該当証憑番号を入力</t>
    <rPh sb="1" eb="3">
      <t>ミツモリ</t>
    </rPh>
    <rPh sb="3" eb="4">
      <t>トキ</t>
    </rPh>
    <rPh sb="5" eb="7">
      <t>ニュウリョク</t>
    </rPh>
    <rPh sb="7" eb="9">
      <t>フヨウ</t>
    </rPh>
    <rPh sb="10" eb="13">
      <t>セイサントキ</t>
    </rPh>
    <rPh sb="14" eb="16">
      <t>ガイトウ</t>
    </rPh>
    <rPh sb="16" eb="18">
      <t>ショウヒョウ</t>
    </rPh>
    <rPh sb="18" eb="20">
      <t>バンゴウ</t>
    </rPh>
    <rPh sb="21" eb="23">
      <t>ニュウリョク</t>
    </rPh>
    <phoneticPr fontId="9"/>
  </si>
  <si>
    <t>日付</t>
    <rPh sb="0" eb="2">
      <t>ヒヅケ</t>
    </rPh>
    <phoneticPr fontId="5"/>
  </si>
  <si>
    <t>曜日</t>
    <rPh sb="0" eb="2">
      <t>ヨウビ</t>
    </rPh>
    <phoneticPr fontId="5"/>
  </si>
  <si>
    <t>都道府県</t>
    <rPh sb="0" eb="4">
      <t>トドウフケン</t>
    </rPh>
    <phoneticPr fontId="5"/>
  </si>
  <si>
    <r>
      <t xml:space="preserve">会場名
（実施校名）
</t>
    </r>
    <r>
      <rPr>
        <sz val="9"/>
        <rFont val="Meiryo UI"/>
        <family val="3"/>
        <charset val="128"/>
      </rPr>
      <t>*移動日の場合は「移動日」と入力</t>
    </r>
    <rPh sb="0" eb="2">
      <t>カイジョウ</t>
    </rPh>
    <rPh sb="2" eb="3">
      <t>メイ</t>
    </rPh>
    <rPh sb="5" eb="7">
      <t>ジッシ</t>
    </rPh>
    <rPh sb="7" eb="9">
      <t>コウメイ</t>
    </rPh>
    <rPh sb="12" eb="15">
      <t>イドウビ</t>
    </rPh>
    <rPh sb="16" eb="18">
      <t>バアイ</t>
    </rPh>
    <rPh sb="20" eb="22">
      <t>イドウ</t>
    </rPh>
    <rPh sb="22" eb="23">
      <t>ビ</t>
    </rPh>
    <rPh sb="25" eb="27">
      <t>ニュウリョク</t>
    </rPh>
    <phoneticPr fontId="5"/>
  </si>
  <si>
    <t>区分</t>
    <rPh sb="0" eb="2">
      <t>クブン</t>
    </rPh>
    <phoneticPr fontId="9"/>
  </si>
  <si>
    <t>移動区間</t>
    <rPh sb="0" eb="2">
      <t>イドウ</t>
    </rPh>
    <rPh sb="2" eb="4">
      <t>クカン</t>
    </rPh>
    <phoneticPr fontId="5"/>
  </si>
  <si>
    <t>交通機関名</t>
    <rPh sb="0" eb="2">
      <t>コウツウ</t>
    </rPh>
    <rPh sb="2" eb="4">
      <t>キカン</t>
    </rPh>
    <rPh sb="4" eb="5">
      <t>メイ</t>
    </rPh>
    <phoneticPr fontId="5"/>
  </si>
  <si>
    <t>距離
(km)</t>
    <rPh sb="0" eb="2">
      <t>キョリ</t>
    </rPh>
    <phoneticPr fontId="5"/>
  </si>
  <si>
    <t>運賃
（乗車券）</t>
    <rPh sb="0" eb="2">
      <t>ウンチン</t>
    </rPh>
    <rPh sb="4" eb="7">
      <t>ジョウシャケン</t>
    </rPh>
    <phoneticPr fontId="5"/>
  </si>
  <si>
    <t>特急・
急行料金</t>
    <rPh sb="0" eb="2">
      <t>トッキュウ</t>
    </rPh>
    <rPh sb="4" eb="6">
      <t>キュウコウ</t>
    </rPh>
    <rPh sb="6" eb="8">
      <t>リョウキン</t>
    </rPh>
    <phoneticPr fontId="5"/>
  </si>
  <si>
    <t>交通費計</t>
    <rPh sb="0" eb="2">
      <t>コウツウ</t>
    </rPh>
    <rPh sb="2" eb="3">
      <t>ヒ</t>
    </rPh>
    <rPh sb="3" eb="4">
      <t>ケイ</t>
    </rPh>
    <phoneticPr fontId="5"/>
  </si>
  <si>
    <t>資料
番号</t>
    <rPh sb="0" eb="5">
      <t>シリョ</t>
    </rPh>
    <phoneticPr fontId="9"/>
  </si>
  <si>
    <t>日当</t>
    <rPh sb="0" eb="2">
      <t>ニットウ</t>
    </rPh>
    <phoneticPr fontId="5"/>
  </si>
  <si>
    <t>日当計</t>
    <rPh sb="0" eb="2">
      <t>ニットウ</t>
    </rPh>
    <rPh sb="2" eb="3">
      <t>ケイ</t>
    </rPh>
    <phoneticPr fontId="5"/>
  </si>
  <si>
    <t>宿泊地</t>
    <rPh sb="0" eb="3">
      <t>シュクハクチ</t>
    </rPh>
    <phoneticPr fontId="5"/>
  </si>
  <si>
    <t>宿泊料</t>
    <rPh sb="0" eb="3">
      <t>シュクハクリョウ</t>
    </rPh>
    <phoneticPr fontId="5"/>
  </si>
  <si>
    <t>宿泊計</t>
    <rPh sb="0" eb="2">
      <t>シュクハク</t>
    </rPh>
    <rPh sb="2" eb="3">
      <t>ケイ</t>
    </rPh>
    <phoneticPr fontId="5"/>
  </si>
  <si>
    <t>会場入／退時間</t>
    <rPh sb="0" eb="2">
      <t>カイジョウ</t>
    </rPh>
    <rPh sb="2" eb="3">
      <t>ニュウ</t>
    </rPh>
    <rPh sb="4" eb="5">
      <t>タイ</t>
    </rPh>
    <rPh sb="5" eb="7">
      <t>ジカン</t>
    </rPh>
    <phoneticPr fontId="9"/>
  </si>
  <si>
    <t>別事業から移動の場合は事業名等を入力</t>
    <rPh sb="0" eb="1">
      <t>ベツ</t>
    </rPh>
    <rPh sb="1" eb="3">
      <t>ジギョウ</t>
    </rPh>
    <rPh sb="5" eb="7">
      <t>イドウ</t>
    </rPh>
    <rPh sb="8" eb="10">
      <t>バアイ</t>
    </rPh>
    <rPh sb="11" eb="14">
      <t>ジギョウメイ</t>
    </rPh>
    <rPh sb="14" eb="15">
      <t>ナド</t>
    </rPh>
    <rPh sb="16" eb="18">
      <t>ニュウリョク</t>
    </rPh>
    <phoneticPr fontId="9"/>
  </si>
  <si>
    <t>対象者名／車名</t>
    <rPh sb="0" eb="3">
      <t>タイショウシャ</t>
    </rPh>
    <rPh sb="3" eb="4">
      <t>メイ</t>
    </rPh>
    <rPh sb="5" eb="6">
      <t>クルマ</t>
    </rPh>
    <rPh sb="6" eb="7">
      <t>メイ</t>
    </rPh>
    <phoneticPr fontId="5"/>
  </si>
  <si>
    <t>理由</t>
    <rPh sb="0" eb="2">
      <t>リユウ</t>
    </rPh>
    <phoneticPr fontId="5"/>
  </si>
  <si>
    <r>
      <rPr>
        <sz val="12"/>
        <rFont val="Meiryo UI"/>
        <family val="3"/>
        <charset val="128"/>
      </rPr>
      <t>備考</t>
    </r>
    <r>
      <rPr>
        <sz val="11"/>
        <rFont val="Meiryo UI"/>
        <family val="3"/>
        <charset val="128"/>
      </rPr>
      <t/>
    </r>
    <rPh sb="0" eb="2">
      <t>ビコウ</t>
    </rPh>
    <phoneticPr fontId="5"/>
  </si>
  <si>
    <r>
      <rPr>
        <sz val="12"/>
        <rFont val="Meiryo UI"/>
        <family val="3"/>
        <charset val="128"/>
      </rPr>
      <t>備考</t>
    </r>
    <r>
      <rPr>
        <sz val="11"/>
        <rFont val="Meiryo UI"/>
        <family val="3"/>
        <charset val="128"/>
      </rPr>
      <t xml:space="preserve">
</t>
    </r>
    <r>
      <rPr>
        <sz val="11"/>
        <color rgb="FF0000FF"/>
        <rFont val="Meiryo UI"/>
        <family val="3"/>
        <charset val="128"/>
      </rPr>
      <t>その他特記事項等がある場合は入力</t>
    </r>
    <rPh sb="0" eb="2">
      <t>ビコウ</t>
    </rPh>
    <rPh sb="5" eb="6">
      <t>タ</t>
    </rPh>
    <rPh sb="6" eb="8">
      <t>トッキ</t>
    </rPh>
    <rPh sb="8" eb="10">
      <t>ジコウ</t>
    </rPh>
    <rPh sb="10" eb="11">
      <t>トウ</t>
    </rPh>
    <rPh sb="14" eb="16">
      <t>バアイ</t>
    </rPh>
    <rPh sb="17" eb="19">
      <t>ニュウリョク</t>
    </rPh>
    <phoneticPr fontId="5"/>
  </si>
  <si>
    <t>駅名、空港名、バス停名、船ターミナル、学校・会場名等</t>
    <rPh sb="0" eb="1">
      <t>エキ</t>
    </rPh>
    <rPh sb="1" eb="2">
      <t>メイ</t>
    </rPh>
    <rPh sb="3" eb="5">
      <t>クウコウ</t>
    </rPh>
    <rPh sb="5" eb="6">
      <t>メイ</t>
    </rPh>
    <rPh sb="9" eb="10">
      <t>テイ</t>
    </rPh>
    <rPh sb="10" eb="11">
      <t>メイ</t>
    </rPh>
    <rPh sb="12" eb="13">
      <t>フネ</t>
    </rPh>
    <rPh sb="19" eb="21">
      <t>ガッコウ</t>
    </rPh>
    <rPh sb="22" eb="25">
      <t>カイジョウメイ</t>
    </rPh>
    <rPh sb="25" eb="26">
      <t>ナド</t>
    </rPh>
    <phoneticPr fontId="9"/>
  </si>
  <si>
    <t>航空機・JR・私鉄・船、車両等</t>
    <rPh sb="7" eb="9">
      <t>シテツ</t>
    </rPh>
    <rPh sb="12" eb="14">
      <t>シャリョウ</t>
    </rPh>
    <rPh sb="14" eb="15">
      <t>ナド</t>
    </rPh>
    <phoneticPr fontId="9"/>
  </si>
  <si>
    <r>
      <t xml:space="preserve">人数
</t>
    </r>
    <r>
      <rPr>
        <sz val="10"/>
        <rFont val="Meiryo UI"/>
        <family val="3"/>
        <charset val="128"/>
      </rPr>
      <t>(台数)</t>
    </r>
    <rPh sb="0" eb="2">
      <t>ニンズウ</t>
    </rPh>
    <rPh sb="4" eb="6">
      <t>ダイスウ</t>
    </rPh>
    <phoneticPr fontId="5"/>
  </si>
  <si>
    <t>都市名</t>
    <rPh sb="0" eb="3">
      <t>トシメイ</t>
    </rPh>
    <phoneticPr fontId="5"/>
  </si>
  <si>
    <t>到着</t>
    <rPh sb="0" eb="2">
      <t>トウチャク</t>
    </rPh>
    <phoneticPr fontId="9"/>
  </si>
  <si>
    <t>出発</t>
    <rPh sb="0" eb="2">
      <t>シュッパツ</t>
    </rPh>
    <phoneticPr fontId="9"/>
  </si>
  <si>
    <t>別行動者や車両が2台以上の場合、該当者名、車名を入力</t>
    <rPh sb="0" eb="1">
      <t>ベツ</t>
    </rPh>
    <rPh sb="1" eb="3">
      <t>コウドウ</t>
    </rPh>
    <rPh sb="3" eb="4">
      <t>シャ</t>
    </rPh>
    <rPh sb="5" eb="7">
      <t>シャリョウ</t>
    </rPh>
    <rPh sb="9" eb="10">
      <t>ダイ</t>
    </rPh>
    <rPh sb="10" eb="12">
      <t>イジョウ</t>
    </rPh>
    <rPh sb="13" eb="15">
      <t>バアイ</t>
    </rPh>
    <rPh sb="16" eb="18">
      <t>ガイトウ</t>
    </rPh>
    <rPh sb="18" eb="19">
      <t>シャ</t>
    </rPh>
    <rPh sb="19" eb="20">
      <t>メイ</t>
    </rPh>
    <rPh sb="21" eb="23">
      <t>シャメイ</t>
    </rPh>
    <rPh sb="24" eb="26">
      <t>ニュウリョク</t>
    </rPh>
    <phoneticPr fontId="9"/>
  </si>
  <si>
    <t>公共交通機関以外を利用された場合、宿泊発生の理由を入力</t>
    <rPh sb="0" eb="2">
      <t>コウキョウ</t>
    </rPh>
    <rPh sb="2" eb="6">
      <t>コウツウキカン</t>
    </rPh>
    <rPh sb="6" eb="8">
      <t>イガイ</t>
    </rPh>
    <rPh sb="9" eb="11">
      <t>リヨウ</t>
    </rPh>
    <rPh sb="14" eb="16">
      <t>バアイ</t>
    </rPh>
    <rPh sb="17" eb="19">
      <t>シュクハク</t>
    </rPh>
    <rPh sb="19" eb="21">
      <t>ハッセイ</t>
    </rPh>
    <rPh sb="22" eb="24">
      <t>リユウ</t>
    </rPh>
    <rPh sb="25" eb="27">
      <t>ニュウリョク</t>
    </rPh>
    <phoneticPr fontId="9"/>
  </si>
  <si>
    <t>その他特記事項等がある場合は入力</t>
    <phoneticPr fontId="9"/>
  </si>
  <si>
    <t>木</t>
    <phoneticPr fontId="9"/>
  </si>
  <si>
    <t>○○県</t>
    <rPh sb="2" eb="3">
      <t>ケン</t>
    </rPh>
    <phoneticPr fontId="9"/>
  </si>
  <si>
    <t>○○特別支援学校</t>
    <rPh sb="2" eb="4">
      <t>トクベツ</t>
    </rPh>
    <rPh sb="4" eb="6">
      <t>シエン</t>
    </rPh>
    <rPh sb="6" eb="8">
      <t>ガッコウ</t>
    </rPh>
    <phoneticPr fontId="9"/>
  </si>
  <si>
    <t>打合せ</t>
    <rPh sb="0" eb="2">
      <t>ウチアワ</t>
    </rPh>
    <phoneticPr fontId="9"/>
  </si>
  <si>
    <t>○○○駅</t>
    <rPh sb="3" eb="4">
      <t>エキ</t>
    </rPh>
    <phoneticPr fontId="9"/>
  </si>
  <si>
    <t>⇒</t>
  </si>
  <si>
    <t>××駅</t>
    <rPh sb="2" eb="3">
      <t>エキ</t>
    </rPh>
    <phoneticPr fontId="9"/>
  </si>
  <si>
    <t>JR特急あり</t>
  </si>
  <si>
    <t>〇×駅経由</t>
    <rPh sb="2" eb="3">
      <t>エキ</t>
    </rPh>
    <rPh sb="3" eb="5">
      <t>ケイユ</t>
    </rPh>
    <phoneticPr fontId="9"/>
  </si>
  <si>
    <t>▲▲県</t>
    <rPh sb="2" eb="3">
      <t>ケン</t>
    </rPh>
    <phoneticPr fontId="9"/>
  </si>
  <si>
    <t>△△特別支援学校</t>
    <rPh sb="2" eb="4">
      <t>トクベツ</t>
    </rPh>
    <rPh sb="4" eb="6">
      <t>シエン</t>
    </rPh>
    <rPh sb="6" eb="8">
      <t>ガッコウ</t>
    </rPh>
    <phoneticPr fontId="9"/>
  </si>
  <si>
    <t>△△駅</t>
    <rPh sb="2" eb="3">
      <t>エキ</t>
    </rPh>
    <phoneticPr fontId="9"/>
  </si>
  <si>
    <t>JR特急なし</t>
  </si>
  <si>
    <t>水</t>
  </si>
  <si>
    <t>○○市立△△小学校</t>
    <rPh sb="2" eb="3">
      <t>シ</t>
    </rPh>
    <rPh sb="3" eb="4">
      <t>リツ</t>
    </rPh>
    <rPh sb="6" eb="9">
      <t>ショウガッコウ</t>
    </rPh>
    <phoneticPr fontId="9"/>
  </si>
  <si>
    <t>〇□駅</t>
    <rPh sb="2" eb="3">
      <t>エキ</t>
    </rPh>
    <phoneticPr fontId="9"/>
  </si>
  <si>
    <t>〇□鉄道</t>
    <rPh sb="2" eb="4">
      <t>テツドウ</t>
    </rPh>
    <phoneticPr fontId="9"/>
  </si>
  <si>
    <t>□□駅</t>
    <rPh sb="2" eb="3">
      <t>エキ</t>
    </rPh>
    <phoneticPr fontId="9"/>
  </si>
  <si>
    <t>私鉄</t>
  </si>
  <si>
    <t>移動日</t>
    <rPh sb="0" eb="2">
      <t>イドウ</t>
    </rPh>
    <rPh sb="2" eb="3">
      <t>ビ</t>
    </rPh>
    <phoneticPr fontId="9"/>
  </si>
  <si>
    <t>本公演</t>
  </si>
  <si>
    <t>○○○</t>
    <phoneticPr fontId="9"/>
  </si>
  <si>
    <t>団体所有車両</t>
  </si>
  <si>
    <t>学校</t>
    <rPh sb="0" eb="2">
      <t>ガッコウ</t>
    </rPh>
    <phoneticPr fontId="9"/>
  </si>
  <si>
    <t>月</t>
    <rPh sb="0" eb="1">
      <t>ゲツ</t>
    </rPh>
    <phoneticPr fontId="9"/>
  </si>
  <si>
    <t>△△県</t>
    <rPh sb="2" eb="3">
      <t>ケン</t>
    </rPh>
    <phoneticPr fontId="9"/>
  </si>
  <si>
    <t>移動日</t>
    <rPh sb="0" eb="3">
      <t>イドウビ</t>
    </rPh>
    <phoneticPr fontId="9"/>
  </si>
  <si>
    <t>WS</t>
  </si>
  <si>
    <t>●●駅</t>
    <rPh sb="2" eb="3">
      <t>エキ</t>
    </rPh>
    <phoneticPr fontId="9"/>
  </si>
  <si>
    <t>△△市</t>
    <rPh sb="2" eb="3">
      <t>シ</t>
    </rPh>
    <phoneticPr fontId="9"/>
  </si>
  <si>
    <t>巡回事業</t>
    <rPh sb="0" eb="2">
      <t>ジュンカイ</t>
    </rPh>
    <rPh sb="2" eb="4">
      <t>ジギョウ</t>
    </rPh>
    <phoneticPr fontId="9"/>
  </si>
  <si>
    <t>別事業から移動のため●●駅発</t>
    <rPh sb="0" eb="1">
      <t>ベツ</t>
    </rPh>
    <rPh sb="1" eb="3">
      <t>ジギョウ</t>
    </rPh>
    <rPh sb="5" eb="7">
      <t>イドウ</t>
    </rPh>
    <rPh sb="12" eb="13">
      <t>エキ</t>
    </rPh>
    <rPh sb="13" eb="14">
      <t>ハツ</t>
    </rPh>
    <phoneticPr fontId="9"/>
  </si>
  <si>
    <t>△△</t>
    <phoneticPr fontId="9"/>
  </si>
  <si>
    <t>文化B太郎</t>
    <rPh sb="0" eb="2">
      <t>ブンカ</t>
    </rPh>
    <rPh sb="3" eb="5">
      <t>タロウ</t>
    </rPh>
    <phoneticPr fontId="9"/>
  </si>
  <si>
    <t>○○市立△△小学校</t>
    <phoneticPr fontId="9"/>
  </si>
  <si>
    <t>WS</t>
    <phoneticPr fontId="9"/>
  </si>
  <si>
    <t>合計</t>
    <rPh sb="0" eb="2">
      <t>ゴウケイ</t>
    </rPh>
    <phoneticPr fontId="9"/>
  </si>
  <si>
    <t>総合計</t>
    <rPh sb="0" eb="3">
      <t>ソウゴウケイ</t>
    </rPh>
    <phoneticPr fontId="9"/>
  </si>
  <si>
    <t>様式4-付属4</t>
    <rPh sb="0" eb="2">
      <t>ヨウシキ</t>
    </rPh>
    <rPh sb="4" eb="6">
      <t>フゾク</t>
    </rPh>
    <phoneticPr fontId="5"/>
  </si>
  <si>
    <t>UNI6-99</t>
    <phoneticPr fontId="9"/>
  </si>
  <si>
    <t>令和６年度　学校における文化芸術鑑賞・体験推進事業　―ユニバーサル公演事業―　車両行程表兼運転手当支払確認表</t>
    <rPh sb="6" eb="8">
      <t>ガッコウ</t>
    </rPh>
    <rPh sb="12" eb="16">
      <t>ブンカゲイジュツ</t>
    </rPh>
    <rPh sb="16" eb="18">
      <t>カンショウ</t>
    </rPh>
    <rPh sb="19" eb="21">
      <t>タイケン</t>
    </rPh>
    <rPh sb="21" eb="25">
      <t>スイシンジギョウ</t>
    </rPh>
    <rPh sb="39" eb="41">
      <t>シャリョウ</t>
    </rPh>
    <rPh sb="41" eb="44">
      <t>コウテイヒョウ</t>
    </rPh>
    <rPh sb="44" eb="45">
      <t>ケン</t>
    </rPh>
    <rPh sb="45" eb="47">
      <t>ウンテン</t>
    </rPh>
    <rPh sb="47" eb="49">
      <t>テアテ</t>
    </rPh>
    <rPh sb="49" eb="51">
      <t>シハライ</t>
    </rPh>
    <rPh sb="51" eb="53">
      <t>カクニン</t>
    </rPh>
    <rPh sb="53" eb="54">
      <t>ヒョウ</t>
    </rPh>
    <phoneticPr fontId="5"/>
  </si>
  <si>
    <t>令和６年度　学校における文化芸術鑑賞・体験推進事業―ユニバーサル公演事業―　車両行程表兼運転手当支払確認表</t>
    <rPh sb="38" eb="40">
      <t>シャリョウ</t>
    </rPh>
    <rPh sb="40" eb="43">
      <t>コウテイヒョウ</t>
    </rPh>
    <rPh sb="43" eb="44">
      <t>ケン</t>
    </rPh>
    <rPh sb="44" eb="46">
      <t>ウンテン</t>
    </rPh>
    <rPh sb="46" eb="48">
      <t>テアテ</t>
    </rPh>
    <rPh sb="48" eb="50">
      <t>シハライ</t>
    </rPh>
    <rPh sb="50" eb="52">
      <t>カクニン</t>
    </rPh>
    <rPh sb="52" eb="53">
      <t>ヒョウ</t>
    </rPh>
    <phoneticPr fontId="5"/>
  </si>
  <si>
    <t>下記 熟読いただき、同意欄に「✓」のうえ、車両の利用をお願いいたします。</t>
    <rPh sb="0" eb="2">
      <t>カキ</t>
    </rPh>
    <rPh sb="3" eb="5">
      <t>ジュクドク</t>
    </rPh>
    <rPh sb="10" eb="13">
      <t>ドウイラン</t>
    </rPh>
    <rPh sb="21" eb="23">
      <t>シャリョウ</t>
    </rPh>
    <rPh sb="24" eb="26">
      <t>リヨウ</t>
    </rPh>
    <rPh sb="28" eb="29">
      <t>ネガ</t>
    </rPh>
    <phoneticPr fontId="9"/>
  </si>
  <si>
    <t>同意欄</t>
    <rPh sb="0" eb="3">
      <t>ドウイラン</t>
    </rPh>
    <phoneticPr fontId="9"/>
  </si>
  <si>
    <t>当事業で移動または運搬時の運転時間について、下記業務運転者の労働時間等の改善を図るための労働大臣改善基準告示をもとに各事項を遵守し車両を使用します。
運転時間が連続して４時間を超える場合は、運転開始後４時間以内又は４時間経過直後に運転を中断して30分以上の休憩を確保します。もしくは連続運転時間が４時間を超える前に1回10分以上で合計30分以上の運転中断時間（休憩）を設けます。１日の運転時間は２日平均で９時間までを限度とし、１日の運転終了後、次の運転まで継続８時間以上の中断時間（休憩）を設けます。長距離移動の場合は、可能な限り１人ではなく２人以上で交替しながら運転します。</t>
    <rPh sb="0" eb="1">
      <t>トウ</t>
    </rPh>
    <rPh sb="1" eb="3">
      <t>ジギョウ</t>
    </rPh>
    <rPh sb="4" eb="6">
      <t>イドウ</t>
    </rPh>
    <rPh sb="9" eb="11">
      <t>ウンパン</t>
    </rPh>
    <rPh sb="11" eb="12">
      <t>トキ</t>
    </rPh>
    <rPh sb="13" eb="15">
      <t>ウンテン</t>
    </rPh>
    <rPh sb="15" eb="17">
      <t>ジカン</t>
    </rPh>
    <rPh sb="22" eb="24">
      <t>カキ</t>
    </rPh>
    <rPh sb="24" eb="26">
      <t>ギョウム</t>
    </rPh>
    <rPh sb="58" eb="59">
      <t>カク</t>
    </rPh>
    <rPh sb="59" eb="61">
      <t>ジコウ</t>
    </rPh>
    <rPh sb="62" eb="64">
      <t>ジュンシュ</t>
    </rPh>
    <rPh sb="80" eb="82">
      <t>レンゾク</t>
    </rPh>
    <rPh sb="88" eb="89">
      <t>コ</t>
    </rPh>
    <rPh sb="91" eb="93">
      <t>バアイ</t>
    </rPh>
    <rPh sb="141" eb="143">
      <t>レンゾク</t>
    </rPh>
    <rPh sb="143" eb="145">
      <t>ウンテン</t>
    </rPh>
    <rPh sb="145" eb="147">
      <t>ジカン</t>
    </rPh>
    <rPh sb="149" eb="151">
      <t>ジカン</t>
    </rPh>
    <rPh sb="152" eb="153">
      <t>コ</t>
    </rPh>
    <rPh sb="155" eb="156">
      <t>マエ</t>
    </rPh>
    <rPh sb="158" eb="159">
      <t>カイ</t>
    </rPh>
    <rPh sb="161" eb="162">
      <t>フン</t>
    </rPh>
    <rPh sb="162" eb="164">
      <t>イジョウ</t>
    </rPh>
    <rPh sb="165" eb="167">
      <t>ゴウケイ</t>
    </rPh>
    <rPh sb="169" eb="170">
      <t>フン</t>
    </rPh>
    <rPh sb="170" eb="172">
      <t>イジョウ</t>
    </rPh>
    <rPh sb="173" eb="175">
      <t>ウンテン</t>
    </rPh>
    <rPh sb="175" eb="177">
      <t>チュウダン</t>
    </rPh>
    <rPh sb="177" eb="179">
      <t>ジカン</t>
    </rPh>
    <rPh sb="180" eb="182">
      <t>キュウケイ</t>
    </rPh>
    <rPh sb="184" eb="185">
      <t>モウ</t>
    </rPh>
    <rPh sb="214" eb="215">
      <t>ニチ</t>
    </rPh>
    <rPh sb="216" eb="218">
      <t>ウンテン</t>
    </rPh>
    <rPh sb="218" eb="220">
      <t>シュウリョウ</t>
    </rPh>
    <rPh sb="220" eb="221">
      <t>アト</t>
    </rPh>
    <rPh sb="222" eb="223">
      <t>ツギ</t>
    </rPh>
    <rPh sb="224" eb="226">
      <t>ウンテン</t>
    </rPh>
    <rPh sb="228" eb="230">
      <t>ケイゾク</t>
    </rPh>
    <rPh sb="231" eb="233">
      <t>ジカン</t>
    </rPh>
    <rPh sb="233" eb="235">
      <t>イジョウ</t>
    </rPh>
    <rPh sb="236" eb="238">
      <t>チュウダン</t>
    </rPh>
    <rPh sb="238" eb="240">
      <t>ジカン</t>
    </rPh>
    <rPh sb="241" eb="243">
      <t>キュウケイ</t>
    </rPh>
    <rPh sb="245" eb="246">
      <t>モウ</t>
    </rPh>
    <rPh sb="253" eb="255">
      <t>イドウ</t>
    </rPh>
    <rPh sb="256" eb="258">
      <t>バアイ</t>
    </rPh>
    <rPh sb="260" eb="262">
      <t>カノウ</t>
    </rPh>
    <rPh sb="263" eb="264">
      <t>カギ</t>
    </rPh>
    <rPh sb="273" eb="275">
      <t>イジョウ</t>
    </rPh>
    <rPh sb="276" eb="278">
      <t>コウタイ</t>
    </rPh>
    <rPh sb="282" eb="284">
      <t>ウンテン</t>
    </rPh>
    <phoneticPr fontId="9"/>
  </si>
  <si>
    <t>用途</t>
    <rPh sb="0" eb="2">
      <t>ヨウト</t>
    </rPh>
    <phoneticPr fontId="9"/>
  </si>
  <si>
    <t>運搬</t>
    <rPh sb="0" eb="2">
      <t>ウンパン</t>
    </rPh>
    <phoneticPr fontId="5"/>
  </si>
  <si>
    <t>移動</t>
    <rPh sb="0" eb="2">
      <t>イドウ</t>
    </rPh>
    <phoneticPr fontId="5"/>
  </si>
  <si>
    <t>✓</t>
  </si>
  <si>
    <t>種別</t>
    <rPh sb="0" eb="2">
      <t>シュベツ</t>
    </rPh>
    <phoneticPr fontId="9"/>
  </si>
  <si>
    <t>レンタカー</t>
    <phoneticPr fontId="5"/>
  </si>
  <si>
    <t>団体所有車両</t>
    <rPh sb="0" eb="2">
      <t>ダンタイ</t>
    </rPh>
    <rPh sb="2" eb="4">
      <t>ショユウ</t>
    </rPh>
    <rPh sb="4" eb="6">
      <t>シャリョウ</t>
    </rPh>
    <phoneticPr fontId="5"/>
  </si>
  <si>
    <t>自家用車</t>
    <rPh sb="0" eb="4">
      <t>ジカヨウシャ</t>
    </rPh>
    <phoneticPr fontId="5"/>
  </si>
  <si>
    <t>※団体所有車両の場合は</t>
    <rPh sb="1" eb="3">
      <t>ダンタイ</t>
    </rPh>
    <rPh sb="3" eb="5">
      <t>ショユウ</t>
    </rPh>
    <rPh sb="5" eb="7">
      <t>シャリョウ</t>
    </rPh>
    <rPh sb="8" eb="10">
      <t>バアイ</t>
    </rPh>
    <phoneticPr fontId="9"/>
  </si>
  <si>
    <r>
      <rPr>
        <sz val="11"/>
        <color theme="0"/>
        <rFont val="Meiryo UI"/>
        <family val="3"/>
        <charset val="128"/>
      </rPr>
      <t>※</t>
    </r>
    <r>
      <rPr>
        <sz val="11"/>
        <color rgb="FFFF0000"/>
        <rFont val="Meiryo UI"/>
        <family val="3"/>
        <charset val="128"/>
      </rPr>
      <t>車検証提出が必要</t>
    </r>
    <rPh sb="7" eb="9">
      <t>ヒツヨウ</t>
    </rPh>
    <phoneticPr fontId="9"/>
  </si>
  <si>
    <t>＊自家用車を選択しますと、計上不可欄はグレーアウトされます。</t>
    <phoneticPr fontId="9"/>
  </si>
  <si>
    <t>車両行程表</t>
    <phoneticPr fontId="9"/>
  </si>
  <si>
    <t>レンタカーの場合：手引きを確認し計上対象外の経費は含まれていないことを確認しました。</t>
    <rPh sb="6" eb="8">
      <t>バアイ</t>
    </rPh>
    <phoneticPr fontId="9"/>
  </si>
  <si>
    <t>車両行程表</t>
    <rPh sb="0" eb="2">
      <t>シャリョウ</t>
    </rPh>
    <rPh sb="2" eb="4">
      <t>コウテイ</t>
    </rPh>
    <rPh sb="4" eb="5">
      <t>ヒョウ</t>
    </rPh>
    <phoneticPr fontId="5"/>
  </si>
  <si>
    <t>会場名
（実施校名）</t>
    <rPh sb="0" eb="2">
      <t>カイジョウ</t>
    </rPh>
    <rPh sb="2" eb="3">
      <t>メイ</t>
    </rPh>
    <rPh sb="5" eb="7">
      <t>ジッシ</t>
    </rPh>
    <rPh sb="7" eb="9">
      <t>コウメイ</t>
    </rPh>
    <phoneticPr fontId="9"/>
  </si>
  <si>
    <t>団体所有</t>
    <rPh sb="0" eb="2">
      <t>ダンタイ</t>
    </rPh>
    <rPh sb="2" eb="4">
      <t>ショユウ</t>
    </rPh>
    <phoneticPr fontId="9"/>
  </si>
  <si>
    <t>自家用車</t>
    <rPh sb="0" eb="4">
      <t>ジカヨウシャ</t>
    </rPh>
    <phoneticPr fontId="9"/>
  </si>
  <si>
    <t>レンタカー代</t>
    <rPh sb="5" eb="6">
      <t>ダイ</t>
    </rPh>
    <phoneticPr fontId="5"/>
  </si>
  <si>
    <t>資料
番号</t>
    <rPh sb="0" eb="2">
      <t>シリョ</t>
    </rPh>
    <rPh sb="3" eb="5">
      <t>バンゴ</t>
    </rPh>
    <phoneticPr fontId="9"/>
  </si>
  <si>
    <t>ガソリン代</t>
    <rPh sb="4" eb="5">
      <t>ダイ</t>
    </rPh>
    <phoneticPr fontId="5"/>
  </si>
  <si>
    <t>有料道路代</t>
    <rPh sb="0" eb="2">
      <t>ユウリョウ</t>
    </rPh>
    <rPh sb="2" eb="4">
      <t>ドウロ</t>
    </rPh>
    <rPh sb="4" eb="5">
      <t>ダイ</t>
    </rPh>
    <phoneticPr fontId="5"/>
  </si>
  <si>
    <t>運転手当</t>
    <rPh sb="0" eb="2">
      <t>ウンテン</t>
    </rPh>
    <rPh sb="2" eb="4">
      <t>テアテ</t>
    </rPh>
    <phoneticPr fontId="5"/>
  </si>
  <si>
    <t>駐車代</t>
    <rPh sb="0" eb="2">
      <t>チュウシャ</t>
    </rPh>
    <rPh sb="2" eb="3">
      <t>ダイ</t>
    </rPh>
    <phoneticPr fontId="5"/>
  </si>
  <si>
    <t>備考
（運転者氏名）</t>
    <rPh sb="0" eb="2">
      <t>ビコウ</t>
    </rPh>
    <rPh sb="4" eb="7">
      <t>ウンテンシャ</t>
    </rPh>
    <rPh sb="7" eb="9">
      <t>シメイ</t>
    </rPh>
    <phoneticPr fontId="5"/>
  </si>
  <si>
    <t>車両使用料</t>
    <rPh sb="0" eb="2">
      <t>シャリョウ</t>
    </rPh>
    <rPh sb="2" eb="5">
      <t>シヨウリョウ</t>
    </rPh>
    <phoneticPr fontId="9"/>
  </si>
  <si>
    <t>時間</t>
    <rPh sb="0" eb="2">
      <t>ジカン</t>
    </rPh>
    <phoneticPr fontId="5"/>
  </si>
  <si>
    <t>手当</t>
    <rPh sb="0" eb="2">
      <t>テアテ</t>
    </rPh>
    <phoneticPr fontId="5"/>
  </si>
  <si>
    <t>移動</t>
    <rPh sb="0" eb="2">
      <t>イドウ</t>
    </rPh>
    <phoneticPr fontId="9"/>
  </si>
  <si>
    <t>××</t>
    <phoneticPr fontId="9"/>
  </si>
  <si>
    <t>車1</t>
    <rPh sb="0" eb="1">
      <t>クルマ</t>
    </rPh>
    <phoneticPr fontId="9"/>
  </si>
  <si>
    <t>車3</t>
    <rPh sb="0" eb="1">
      <t>クルマ</t>
    </rPh>
    <phoneticPr fontId="9"/>
  </si>
  <si>
    <t>○○市立○○小学校</t>
    <phoneticPr fontId="9"/>
  </si>
  <si>
    <t>車2</t>
    <rPh sb="0" eb="1">
      <t>クルマ</t>
    </rPh>
    <phoneticPr fontId="9"/>
  </si>
  <si>
    <t>車4</t>
    <rPh sb="0" eb="1">
      <t>クルマ</t>
    </rPh>
    <phoneticPr fontId="9"/>
  </si>
  <si>
    <t>車5</t>
    <rPh sb="0" eb="1">
      <t>クルマ</t>
    </rPh>
    <phoneticPr fontId="9"/>
  </si>
  <si>
    <t>文化　Ｂ太郎</t>
    <phoneticPr fontId="9"/>
  </si>
  <si>
    <t>△△特別支援学校</t>
    <rPh sb="2" eb="8">
      <t>トクベツシエンガッコウ</t>
    </rPh>
    <phoneticPr fontId="9"/>
  </si>
  <si>
    <t>□□特別支援学校</t>
    <rPh sb="2" eb="6">
      <t>トクベツシエン</t>
    </rPh>
    <rPh sb="6" eb="8">
      <t>ガッコウ</t>
    </rPh>
    <phoneticPr fontId="9"/>
  </si>
  <si>
    <t>⇔</t>
  </si>
  <si>
    <t>車6</t>
    <rPh sb="0" eb="1">
      <t>クルマ</t>
    </rPh>
    <phoneticPr fontId="9"/>
  </si>
  <si>
    <t>※自家用車の場合：車両使用料は総移動距離に対して 1km×37円換算となります。小数点以下は切り捨て</t>
    <rPh sb="1" eb="5">
      <t>ジカヨウシャ</t>
    </rPh>
    <rPh sb="6" eb="8">
      <t>バアイ</t>
    </rPh>
    <rPh sb="9" eb="11">
      <t>シャリョウ</t>
    </rPh>
    <rPh sb="11" eb="14">
      <t>シヨウリョウ</t>
    </rPh>
    <rPh sb="15" eb="16">
      <t>ソウ</t>
    </rPh>
    <rPh sb="16" eb="18">
      <t>イドウ</t>
    </rPh>
    <rPh sb="18" eb="20">
      <t>キョリ</t>
    </rPh>
    <rPh sb="21" eb="22">
      <t>タイ</t>
    </rPh>
    <rPh sb="31" eb="32">
      <t>エン</t>
    </rPh>
    <rPh sb="32" eb="34">
      <t>カンサン</t>
    </rPh>
    <rPh sb="40" eb="43">
      <t>ショウスウテン</t>
    </rPh>
    <rPh sb="43" eb="45">
      <t>イカ</t>
    </rPh>
    <rPh sb="46" eb="47">
      <t>キ</t>
    </rPh>
    <rPh sb="48" eb="49">
      <t>ス</t>
    </rPh>
    <phoneticPr fontId="9"/>
  </si>
  <si>
    <t>車両経費合計：</t>
    <rPh sb="0" eb="2">
      <t>シャリョウ</t>
    </rPh>
    <rPh sb="2" eb="4">
      <t>ケイヒ</t>
    </rPh>
    <rPh sb="4" eb="6">
      <t>ゴウケイ</t>
    </rPh>
    <phoneticPr fontId="5"/>
  </si>
  <si>
    <t>運転手当確認表</t>
    <rPh sb="0" eb="2">
      <t>ウンテン</t>
    </rPh>
    <rPh sb="2" eb="4">
      <t>テアテ</t>
    </rPh>
    <rPh sb="4" eb="6">
      <t>カクニン</t>
    </rPh>
    <rPh sb="6" eb="7">
      <t>ヒョウ</t>
    </rPh>
    <phoneticPr fontId="5"/>
  </si>
  <si>
    <t>運転者氏名</t>
    <rPh sb="0" eb="2">
      <t>ウンテン</t>
    </rPh>
    <rPh sb="2" eb="3">
      <t>シャ</t>
    </rPh>
    <rPh sb="3" eb="5">
      <t>シメイ</t>
    </rPh>
    <phoneticPr fontId="5"/>
  </si>
  <si>
    <t>合計時間</t>
    <rPh sb="0" eb="2">
      <t>ゴウケイ</t>
    </rPh>
    <rPh sb="2" eb="4">
      <t>ジカン</t>
    </rPh>
    <phoneticPr fontId="5"/>
  </si>
  <si>
    <t>運転手当支払額</t>
    <rPh sb="0" eb="2">
      <t>ウンテン</t>
    </rPh>
    <rPh sb="2" eb="4">
      <t>テアテ</t>
    </rPh>
    <rPh sb="4" eb="6">
      <t>シハラ</t>
    </rPh>
    <rPh sb="6" eb="7">
      <t>ガク</t>
    </rPh>
    <phoneticPr fontId="5"/>
  </si>
  <si>
    <t>運転手当支払総額</t>
    <rPh sb="0" eb="2">
      <t>ウンテン</t>
    </rPh>
    <rPh sb="2" eb="4">
      <t>テアテ</t>
    </rPh>
    <rPh sb="4" eb="6">
      <t>シハラ</t>
    </rPh>
    <rPh sb="6" eb="8">
      <t>ソウガク</t>
    </rPh>
    <phoneticPr fontId="9"/>
  </si>
  <si>
    <t>様式4-付属5</t>
    <rPh sb="0" eb="2">
      <t>ヨウシキ</t>
    </rPh>
    <rPh sb="4" eb="6">
      <t>フゾク</t>
    </rPh>
    <phoneticPr fontId="5"/>
  </si>
  <si>
    <t>令和６年度　学校における文化芸術鑑賞・体験推進事業　―ユニバーサル公演事業―
文部科学省規定に基づく謝金及び日当支払明細</t>
    <rPh sb="39" eb="41">
      <t>モンブ</t>
    </rPh>
    <rPh sb="41" eb="44">
      <t>カガクショウ</t>
    </rPh>
    <rPh sb="44" eb="46">
      <t>キテイ</t>
    </rPh>
    <rPh sb="47" eb="48">
      <t>モトシャキンオヨニットウシハライメイサイ</t>
    </rPh>
    <phoneticPr fontId="5"/>
  </si>
  <si>
    <t>(発行日)　令和　　　年　　　月　　　日</t>
    <rPh sb="1" eb="4">
      <t>ハッコウビ</t>
    </rPh>
    <rPh sb="6" eb="8">
      <t>レイワ</t>
    </rPh>
    <rPh sb="11" eb="12">
      <t>ネン</t>
    </rPh>
    <rPh sb="15" eb="16">
      <t>ガツ</t>
    </rPh>
    <rPh sb="19" eb="20">
      <t>ニチ</t>
    </rPh>
    <phoneticPr fontId="9"/>
  </si>
  <si>
    <t xml:space="preserve">(団体所在地)
</t>
    <rPh sb="1" eb="6">
      <t>ダンタイショザイチ</t>
    </rPh>
    <phoneticPr fontId="9"/>
  </si>
  <si>
    <t>令和６年度　学校における文化芸術鑑賞・体験推進事業　―ユニバーサル公演事業―
文部科学省規定に基づく謝金及び日当を令和　　年　　月　　日付で下記の通り支払いました。</t>
    <rPh sb="57" eb="59">
      <t>レイワ</t>
    </rPh>
    <rPh sb="61" eb="62">
      <t>ネン</t>
    </rPh>
    <rPh sb="64" eb="65">
      <t>ガツ</t>
    </rPh>
    <rPh sb="67" eb="69">
      <t>ニチヅケ</t>
    </rPh>
    <rPh sb="70" eb="72">
      <t>カキ</t>
    </rPh>
    <rPh sb="73" eb="74">
      <t>トオ</t>
    </rPh>
    <rPh sb="75" eb="77">
      <t>シハラ</t>
    </rPh>
    <phoneticPr fontId="9"/>
  </si>
  <si>
    <t xml:space="preserve">(団体名)
</t>
    <rPh sb="1" eb="4">
      <t>ダンタイメイ</t>
    </rPh>
    <phoneticPr fontId="9"/>
  </si>
  <si>
    <t xml:space="preserve">(団体代表者名)
</t>
    <rPh sb="1" eb="7">
      <t>ダンタイダイヒョウシャメイ</t>
    </rPh>
    <phoneticPr fontId="9"/>
  </si>
  <si>
    <t>(団体印)</t>
    <rPh sb="1" eb="4">
      <t>ダンタイイン</t>
    </rPh>
    <phoneticPr fontId="9"/>
  </si>
  <si>
    <t>支払額合計</t>
    <phoneticPr fontId="9"/>
  </si>
  <si>
    <t>【内訳】</t>
    <rPh sb="1" eb="3">
      <t>ウチワケ</t>
    </rPh>
    <phoneticPr fontId="5"/>
  </si>
  <si>
    <t>氏名
※芸名は本名の後に
（）で入力</t>
    <rPh sb="0" eb="2">
      <t>シメイ</t>
    </rPh>
    <phoneticPr fontId="5"/>
  </si>
  <si>
    <t>事前打ち合わせ謝金</t>
    <rPh sb="0" eb="3">
      <t>ジゼンウ</t>
    </rPh>
    <rPh sb="4" eb="5">
      <t>ア</t>
    </rPh>
    <rPh sb="7" eb="9">
      <t>シャキン</t>
    </rPh>
    <phoneticPr fontId="9"/>
  </si>
  <si>
    <t>事前打ち合わせ日当</t>
    <rPh sb="0" eb="3">
      <t>ジゼンウ</t>
    </rPh>
    <rPh sb="4" eb="5">
      <t>ア</t>
    </rPh>
    <rPh sb="7" eb="9">
      <t>ニットウ</t>
    </rPh>
    <phoneticPr fontId="9"/>
  </si>
  <si>
    <t>ワークショップ謝金</t>
    <rPh sb="7" eb="9">
      <t>シャキン</t>
    </rPh>
    <phoneticPr fontId="5"/>
  </si>
  <si>
    <t>ワークショップ日当</t>
    <rPh sb="7" eb="9">
      <t>ニットウ</t>
    </rPh>
    <phoneticPr fontId="9"/>
  </si>
  <si>
    <t>本公演日当</t>
    <rPh sb="0" eb="5">
      <t>ホンコウエンニットウ</t>
    </rPh>
    <phoneticPr fontId="9"/>
  </si>
  <si>
    <t>自家用車 車両使用料</t>
    <rPh sb="0" eb="4">
      <t>ジカヨウシャ</t>
    </rPh>
    <rPh sb="5" eb="7">
      <t>シャリョウ</t>
    </rPh>
    <rPh sb="7" eb="10">
      <t>シヨウリョウ</t>
    </rPh>
    <phoneticPr fontId="9"/>
  </si>
  <si>
    <t>運転手当</t>
    <rPh sb="0" eb="2">
      <t>ウンテン</t>
    </rPh>
    <rPh sb="2" eb="4">
      <t>テアテ</t>
    </rPh>
    <phoneticPr fontId="9"/>
  </si>
  <si>
    <t>各従事者別支払額
（合計）</t>
    <rPh sb="0" eb="5">
      <t>カクジュウジシャベツ</t>
    </rPh>
    <rPh sb="5" eb="8">
      <t>シハライガク</t>
    </rPh>
    <rPh sb="10" eb="12">
      <t>ゴウケイ</t>
    </rPh>
    <phoneticPr fontId="5"/>
  </si>
  <si>
    <t>総対応時間</t>
    <rPh sb="0" eb="5">
      <t>ソウタイオウジカン</t>
    </rPh>
    <phoneticPr fontId="9"/>
  </si>
  <si>
    <t>主指導者</t>
    <rPh sb="0" eb="1">
      <t>シュ</t>
    </rPh>
    <rPh sb="1" eb="4">
      <t>シドウシャ</t>
    </rPh>
    <phoneticPr fontId="5"/>
  </si>
  <si>
    <t>補助者</t>
    <rPh sb="0" eb="3">
      <t>ホジョシャ</t>
    </rPh>
    <phoneticPr fontId="5"/>
  </si>
  <si>
    <t>合計回数</t>
    <rPh sb="0" eb="2">
      <t>ゴウケイ</t>
    </rPh>
    <rPh sb="2" eb="4">
      <t>カイスウ</t>
    </rPh>
    <phoneticPr fontId="5"/>
  </si>
  <si>
    <t>総対応時間</t>
    <rPh sb="0" eb="5">
      <t>ソウタイオウジカン</t>
    </rPh>
    <phoneticPr fontId="5"/>
  </si>
  <si>
    <t>総移動距離</t>
    <rPh sb="0" eb="5">
      <t>ソウイドウキョリ</t>
    </rPh>
    <phoneticPr fontId="9"/>
  </si>
  <si>
    <t>時間</t>
    <rPh sb="0" eb="2">
      <t>ジカン</t>
    </rPh>
    <phoneticPr fontId="9"/>
  </si>
  <si>
    <t>日</t>
    <rPh sb="0" eb="1">
      <t>ニチ</t>
    </rPh>
    <phoneticPr fontId="5"/>
  </si>
  <si>
    <t>km</t>
    <phoneticPr fontId="5"/>
  </si>
  <si>
    <t>日</t>
  </si>
  <si>
    <t>月</t>
  </si>
  <si>
    <t>火</t>
  </si>
  <si>
    <t>＊</t>
  </si>
  <si>
    <t>青色の欄には計算式が設定されていますので入力しないでください。</t>
    <phoneticPr fontId="22"/>
  </si>
  <si>
    <t>□□県</t>
    <rPh sb="1" eb="3">
      <t>シカクケン</t>
    </rPh>
    <phoneticPr fontId="9"/>
  </si>
  <si>
    <t>▲</t>
  </si>
  <si>
    <t>一般社団法人▲▲</t>
    <rPh sb="0" eb="6">
      <t>イッパンシャダンホウジン</t>
    </rPh>
    <phoneticPr fontId="9"/>
  </si>
  <si>
    <t>学校</t>
    <rPh sb="0" eb="2">
      <t>ガッコウ</t>
    </rPh>
    <phoneticPr fontId="4"/>
  </si>
  <si>
    <t>旅1</t>
    <rPh sb="0" eb="1">
      <t>タビ</t>
    </rPh>
    <phoneticPr fontId="4"/>
  </si>
  <si>
    <t>宿1</t>
    <rPh sb="0" eb="1">
      <t>ヤド</t>
    </rPh>
    <phoneticPr fontId="4"/>
  </si>
  <si>
    <t>文化Ｂ太郎(2H)、学芸C美(2H)</t>
    <rPh sb="10" eb="12">
      <t>ガクゲイ</t>
    </rPh>
    <rPh sb="13" eb="14">
      <t>ミ</t>
    </rPh>
    <phoneticPr fontId="9"/>
  </si>
  <si>
    <t>学芸　C美</t>
    <rPh sb="0" eb="2">
      <t>ガクゲイ</t>
    </rPh>
    <rPh sb="4" eb="5">
      <t>ミ</t>
    </rPh>
    <phoneticPr fontId="9"/>
  </si>
  <si>
    <t>学芸　C美</t>
    <phoneticPr fontId="9"/>
  </si>
  <si>
    <t>支1</t>
    <rPh sb="0" eb="1">
      <t>シ</t>
    </rPh>
    <phoneticPr fontId="9"/>
  </si>
  <si>
    <t>支3</t>
    <rPh sb="0" eb="1">
      <t>シ</t>
    </rPh>
    <phoneticPr fontId="9"/>
  </si>
  <si>
    <t>支4</t>
    <rPh sb="0" eb="1">
      <t>シ</t>
    </rPh>
    <phoneticPr fontId="9"/>
  </si>
  <si>
    <t>プ1</t>
    <phoneticPr fontId="4"/>
  </si>
  <si>
    <t>支5</t>
    <rPh sb="0" eb="1">
      <t>シ</t>
    </rPh>
    <phoneticPr fontId="9"/>
  </si>
  <si>
    <t>UNI6-00</t>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</si>
</sst>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6" formatCode="&quot;¥&quot;#,##0;[Red]&quot;¥&quot;\-#,##0"/>
    <numFmt numFmtId="176" formatCode="General&quot;人&quot;"/>
    <numFmt numFmtId="177" formatCode="#,##0&quot; 回&quot;"/>
    <numFmt numFmtId="178" formatCode="m&quot;月&quot;d&quot;日&quot;;@"/>
    <numFmt numFmtId="179" formatCode="aaa"/>
    <numFmt numFmtId="180" formatCode="h:mm;@"/>
    <numFmt numFmtId="181" formatCode="#,##0_);[Red]\(#,##0\)"/>
    <numFmt numFmtId="182" formatCode="0_);[Red]\(0\)"/>
    <numFmt numFmtId="183" formatCode="0&quot;名&quot;"/>
    <numFmt numFmtId="184" formatCode="m/d;@"/>
    <numFmt numFmtId="185" formatCode="[h]:mm"/>
    <numFmt numFmtId="186" formatCode="#,##0&quot;円&quot;"/>
    <numFmt numFmtId="187" formatCode="#,##0_ "/>
    <numFmt numFmtId="188" formatCode="#,##0&quot;回&quot;"/>
    <numFmt numFmtId="189" formatCode="yyyy&quot;年&quot;m&quot;月&quot;d&quot;日&quot;;@"/>
    <numFmt numFmtId="190" formatCode="0.0&quot;km&quot;_ "/>
    <numFmt numFmtId="191" formatCode="0.0&quot;km&quot;"/>
    <numFmt numFmtId="192" formatCode="#,##0&quot;円/km&quot;"/>
  </numFmts>
  <fonts count="75">
    <font>
      <sz val="11"/>
      <color theme="1"/>
      <name val="游ゴシック"/>
      <family val="2"/>
      <charset val="128"/>
      <scheme val="minor"/>
    </font>
    <font>
      <sz val="11"/>
      <color theme="1"/>
      <name val="游ゴシック"/>
      <family val="2"/>
      <charset val="128"/>
      <scheme val="minor"/>
    </font>
    <font>
      <sz val="11"/>
      <color theme="1"/>
      <name val="游ゴシック"/>
      <family val="3"/>
      <charset val="128"/>
      <scheme val="minor"/>
    </font>
    <font>
      <b/>
      <sz val="14"/>
      <color theme="0"/>
      <name val="Meiryo UI"/>
      <family val="3"/>
      <charset val="128"/>
    </font>
    <font>
      <sz val="6"/>
      <name val="游ゴシック"/>
      <family val="2"/>
      <charset val="128"/>
      <scheme val="minor"/>
    </font>
    <font>
      <sz val="6"/>
      <name val="ＭＳ Ｐゴシック"/>
      <family val="3"/>
      <charset val="128"/>
    </font>
    <font>
      <sz val="12"/>
      <color theme="1"/>
      <name val="游ゴシック"/>
      <family val="3"/>
      <charset val="128"/>
      <scheme val="minor"/>
    </font>
    <font>
      <b/>
      <sz val="16"/>
      <color indexed="8"/>
      <name val="Meiryo UI"/>
      <family val="3"/>
      <charset val="128"/>
    </font>
    <font>
      <sz val="14"/>
      <color indexed="8"/>
      <name val="Meiryo UI"/>
      <family val="3"/>
      <charset val="128"/>
    </font>
    <font>
      <sz val="6"/>
      <name val="Meiryo UI"/>
      <family val="3"/>
      <charset val="128"/>
    </font>
    <font>
      <sz val="14"/>
      <color theme="1"/>
      <name val="Meiryo UI"/>
      <family val="3"/>
      <charset val="128"/>
    </font>
    <font>
      <sz val="11"/>
      <color indexed="8"/>
      <name val="Meiryo UI"/>
      <family val="3"/>
      <charset val="128"/>
    </font>
    <font>
      <sz val="11"/>
      <color theme="1"/>
      <name val="Meiryo UI"/>
      <family val="3"/>
      <charset val="128"/>
    </font>
    <font>
      <sz val="12"/>
      <color indexed="8"/>
      <name val="Meiryo UI"/>
      <family val="3"/>
      <charset val="128"/>
    </font>
    <font>
      <sz val="16"/>
      <color indexed="8"/>
      <name val="Meiryo UI"/>
      <family val="3"/>
      <charset val="128"/>
    </font>
    <font>
      <sz val="12"/>
      <color theme="1"/>
      <name val="Meiryo UI"/>
      <family val="3"/>
      <charset val="128"/>
    </font>
    <font>
      <sz val="12"/>
      <color rgb="FF002060"/>
      <name val="Meiryo UI"/>
      <family val="3"/>
      <charset val="128"/>
    </font>
    <font>
      <b/>
      <sz val="12"/>
      <color indexed="8"/>
      <name val="Meiryo UI"/>
      <family val="3"/>
      <charset val="128"/>
    </font>
    <font>
      <sz val="11"/>
      <color rgb="FF000000"/>
      <name val="Meiryo UI"/>
      <family val="3"/>
      <charset val="128"/>
    </font>
    <font>
      <sz val="11"/>
      <name val="Meiryo UI"/>
      <family val="3"/>
      <charset val="128"/>
    </font>
    <font>
      <b/>
      <sz val="11"/>
      <color indexed="81"/>
      <name val="Meiryo UI"/>
      <family val="3"/>
      <charset val="128"/>
    </font>
    <font>
      <sz val="11"/>
      <color indexed="81"/>
      <name val="Meiryo UI"/>
      <family val="3"/>
      <charset val="128"/>
    </font>
    <font>
      <sz val="6"/>
      <name val="游ゴシック"/>
      <family val="3"/>
      <charset val="128"/>
    </font>
    <font>
      <sz val="11"/>
      <color rgb="FF0000FF"/>
      <name val="Meiryo UI"/>
      <family val="3"/>
      <charset val="128"/>
    </font>
    <font>
      <b/>
      <sz val="14"/>
      <name val="Meiryo UI"/>
      <family val="3"/>
      <charset val="128"/>
    </font>
    <font>
      <sz val="11"/>
      <color rgb="FF002060"/>
      <name val="Meiryo UI"/>
      <family val="3"/>
      <charset val="128"/>
    </font>
    <font>
      <sz val="10"/>
      <color theme="1"/>
      <name val="Meiryo UI"/>
      <family val="3"/>
      <charset val="128"/>
    </font>
    <font>
      <sz val="11"/>
      <color rgb="FFFF0000"/>
      <name val="Meiryo UI"/>
      <family val="3"/>
      <charset val="128"/>
    </font>
    <font>
      <sz val="10"/>
      <color rgb="FFFF0000"/>
      <name val="Meiryo UI"/>
      <family val="3"/>
      <charset val="128"/>
    </font>
    <font>
      <b/>
      <sz val="18"/>
      <name val="Meiryo UI"/>
      <family val="3"/>
      <charset val="128"/>
    </font>
    <font>
      <b/>
      <sz val="11"/>
      <name val="Meiryo UI"/>
      <family val="3"/>
      <charset val="128"/>
    </font>
    <font>
      <b/>
      <sz val="11"/>
      <color indexed="8"/>
      <name val="Meiryo UI"/>
      <family val="3"/>
      <charset val="128"/>
    </font>
    <font>
      <b/>
      <sz val="18"/>
      <color indexed="56"/>
      <name val="ＭＳ Ｐゴシック"/>
      <family val="3"/>
      <charset val="128"/>
    </font>
    <font>
      <sz val="11"/>
      <color indexed="8"/>
      <name val="ＭＳ Ｐゴシック"/>
      <family val="3"/>
      <charset val="128"/>
    </font>
    <font>
      <b/>
      <sz val="11"/>
      <color theme="1"/>
      <name val="Meiryo UI"/>
      <family val="3"/>
      <charset val="128"/>
    </font>
    <font>
      <sz val="11"/>
      <color theme="0" tint="-0.499984740745262"/>
      <name val="Meiryo UI"/>
      <family val="3"/>
      <charset val="128"/>
    </font>
    <font>
      <sz val="11"/>
      <color theme="1"/>
      <name val="ＭＳ Ｐゴシック"/>
      <family val="3"/>
      <charset val="128"/>
    </font>
    <font>
      <sz val="9"/>
      <color theme="1"/>
      <name val="Meiryo UI"/>
      <family val="3"/>
      <charset val="128"/>
    </font>
    <font>
      <b/>
      <sz val="16"/>
      <name val="Meiryo UI"/>
      <family val="3"/>
      <charset val="128"/>
    </font>
    <font>
      <b/>
      <sz val="10"/>
      <name val="Meiryo UI"/>
      <family val="3"/>
      <charset val="128"/>
    </font>
    <font>
      <sz val="10"/>
      <name val="Meiryo UI"/>
      <family val="3"/>
      <charset val="128"/>
    </font>
    <font>
      <b/>
      <sz val="12"/>
      <color rgb="FFFF0000"/>
      <name val="Meiryo UI"/>
      <family val="3"/>
      <charset val="128"/>
    </font>
    <font>
      <sz val="14"/>
      <color rgb="FF000000"/>
      <name val="Meiryo UI"/>
      <family val="3"/>
      <charset val="128"/>
    </font>
    <font>
      <b/>
      <sz val="12"/>
      <name val="Meiryo UI"/>
      <family val="3"/>
      <charset val="128"/>
    </font>
    <font>
      <b/>
      <sz val="14"/>
      <color indexed="8"/>
      <name val="Meiryo UI"/>
      <family val="3"/>
      <charset val="128"/>
    </font>
    <font>
      <b/>
      <sz val="14"/>
      <color theme="1"/>
      <name val="Meiryo UI"/>
      <family val="3"/>
      <charset val="128"/>
    </font>
    <font>
      <b/>
      <sz val="12"/>
      <color rgb="FF002060"/>
      <name val="Meiryo UI"/>
      <family val="3"/>
      <charset val="128"/>
    </font>
    <font>
      <sz val="11"/>
      <color theme="0"/>
      <name val="Meiryo UI"/>
      <family val="3"/>
      <charset val="128"/>
    </font>
    <font>
      <b/>
      <sz val="11"/>
      <color theme="0"/>
      <name val="Meiryo UI"/>
      <family val="3"/>
      <charset val="128"/>
    </font>
    <font>
      <u/>
      <sz val="9"/>
      <color theme="10"/>
      <name val="Meiryo UI"/>
      <family val="3"/>
      <charset val="128"/>
    </font>
    <font>
      <sz val="11"/>
      <name val="ＭＳ Ｐゴシック"/>
      <family val="3"/>
      <charset val="128"/>
    </font>
    <font>
      <b/>
      <sz val="12"/>
      <color indexed="9"/>
      <name val="Meiryo UI"/>
      <family val="3"/>
      <charset val="128"/>
    </font>
    <font>
      <b/>
      <sz val="10"/>
      <color theme="1"/>
      <name val="Meiryo UI"/>
      <family val="3"/>
      <charset val="128"/>
    </font>
    <font>
      <sz val="10"/>
      <color theme="0"/>
      <name val="Meiryo UI"/>
      <family val="3"/>
      <charset val="128"/>
    </font>
    <font>
      <sz val="12"/>
      <name val="Meiryo UI"/>
      <family val="3"/>
      <charset val="128"/>
    </font>
    <font>
      <b/>
      <sz val="14"/>
      <color rgb="FF002060"/>
      <name val="Meiryo UI"/>
      <family val="3"/>
      <charset val="128"/>
    </font>
    <font>
      <sz val="8"/>
      <name val="Meiryo UI"/>
      <family val="3"/>
      <charset val="128"/>
    </font>
    <font>
      <sz val="10"/>
      <color theme="1" tint="0.499984740745262"/>
      <name val="Meiryo UI"/>
      <family val="3"/>
      <charset val="128"/>
    </font>
    <font>
      <sz val="11"/>
      <color theme="1" tint="0.499984740745262"/>
      <name val="Meiryo UI"/>
      <family val="3"/>
      <charset val="128"/>
    </font>
    <font>
      <sz val="11"/>
      <color theme="0" tint="-4.9989318521683403E-2"/>
      <name val="Meiryo UI"/>
      <family val="3"/>
      <charset val="128"/>
    </font>
    <font>
      <sz val="10"/>
      <color theme="0" tint="-0.499984740745262"/>
      <name val="Meiryo UI"/>
      <family val="3"/>
      <charset val="128"/>
    </font>
    <font>
      <b/>
      <sz val="11"/>
      <color rgb="FF002060"/>
      <name val="Meiryo UI"/>
      <family val="3"/>
      <charset val="128"/>
    </font>
    <font>
      <b/>
      <sz val="14"/>
      <color indexed="9"/>
      <name val="Meiryo UI"/>
      <family val="3"/>
      <charset val="128"/>
    </font>
    <font>
      <sz val="10"/>
      <color indexed="9"/>
      <name val="細明朝体"/>
      <family val="3"/>
      <charset val="128"/>
    </font>
    <font>
      <sz val="9"/>
      <name val="Meiryo UI"/>
      <family val="3"/>
      <charset val="128"/>
    </font>
    <font>
      <sz val="8"/>
      <color rgb="FF002060"/>
      <name val="Meiryo UI"/>
      <family val="3"/>
      <charset val="128"/>
    </font>
    <font>
      <sz val="9"/>
      <color rgb="FFFF0000"/>
      <name val="Meiryo UI"/>
      <family val="3"/>
      <charset val="128"/>
    </font>
    <font>
      <b/>
      <sz val="11"/>
      <color indexed="10"/>
      <name val="Meiryo UI"/>
      <family val="3"/>
      <charset val="128"/>
    </font>
    <font>
      <sz val="22"/>
      <color rgb="FF002060"/>
      <name val="Meiryo UI"/>
      <family val="3"/>
      <charset val="128"/>
    </font>
    <font>
      <sz val="22"/>
      <name val="Meiryo UI"/>
      <family val="3"/>
      <charset val="128"/>
    </font>
    <font>
      <b/>
      <sz val="11"/>
      <color rgb="FFFF00FF"/>
      <name val="Meiryo UI"/>
      <family val="3"/>
      <charset val="128"/>
    </font>
    <font>
      <b/>
      <sz val="12"/>
      <color indexed="10"/>
      <name val="Meiryo UI"/>
      <family val="3"/>
      <charset val="128"/>
    </font>
    <font>
      <sz val="14"/>
      <name val="Meiryo UI"/>
      <family val="3"/>
      <charset val="128"/>
    </font>
    <font>
      <sz val="14"/>
      <color theme="0" tint="-0.499984740745262"/>
      <name val="Meiryo UI"/>
      <family val="3"/>
      <charset val="128"/>
    </font>
    <font>
      <b/>
      <sz val="9"/>
      <name val="Meiryo UI"/>
      <family val="3"/>
      <charset val="128"/>
    </font>
  </fonts>
  <fills count="26">
    <fill>
      <patternFill patternType="none"/>
    </fill>
    <fill>
      <patternFill patternType="gray125"/>
    </fill>
    <fill>
      <patternFill patternType="solid">
        <fgColor theme="9" tint="-0.499984740745262"/>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0" tint="-0.499984740745262"/>
        <bgColor indexed="64"/>
      </patternFill>
    </fill>
    <fill>
      <patternFill patternType="solid">
        <fgColor indexed="22"/>
        <bgColor indexed="64"/>
      </patternFill>
    </fill>
    <fill>
      <patternFill patternType="solid">
        <fgColor theme="0" tint="-0.14999847407452621"/>
        <bgColor indexed="64"/>
      </patternFill>
    </fill>
    <fill>
      <patternFill patternType="solid">
        <fgColor rgb="FFFFFFCC"/>
        <bgColor indexed="64"/>
      </patternFill>
    </fill>
    <fill>
      <patternFill patternType="solid">
        <fgColor theme="0"/>
        <bgColor indexed="64"/>
      </patternFill>
    </fill>
    <fill>
      <patternFill patternType="solid">
        <fgColor theme="0" tint="-0.249977111117893"/>
        <bgColor indexed="64"/>
      </patternFill>
    </fill>
    <fill>
      <patternFill patternType="solid">
        <fgColor rgb="FFFFFF00"/>
        <bgColor indexed="64"/>
      </patternFill>
    </fill>
    <fill>
      <patternFill patternType="solid">
        <fgColor rgb="FF002060"/>
        <bgColor indexed="64"/>
      </patternFill>
    </fill>
    <fill>
      <patternFill patternType="solid">
        <fgColor theme="7" tint="0.79998168889431442"/>
        <bgColor indexed="64"/>
      </patternFill>
    </fill>
    <fill>
      <patternFill patternType="solid">
        <fgColor theme="3" tint="0.79998168889431442"/>
        <bgColor indexed="64"/>
      </patternFill>
    </fill>
    <fill>
      <patternFill patternType="solid">
        <fgColor theme="9" tint="-0.249977111117893"/>
        <bgColor indexed="64"/>
      </patternFill>
    </fill>
    <fill>
      <patternFill patternType="solid">
        <fgColor theme="1"/>
        <bgColor indexed="64"/>
      </patternFill>
    </fill>
    <fill>
      <patternFill patternType="solid">
        <fgColor theme="5" tint="0.79998168889431442"/>
        <bgColor indexed="64"/>
      </patternFill>
    </fill>
    <fill>
      <patternFill patternType="solid">
        <fgColor rgb="FFFFE7FF"/>
        <bgColor indexed="64"/>
      </patternFill>
    </fill>
    <fill>
      <patternFill patternType="solid">
        <fgColor theme="2"/>
        <bgColor indexed="64"/>
      </patternFill>
    </fill>
    <fill>
      <patternFill patternType="solid">
        <fgColor theme="8" tint="0.59999389629810485"/>
        <bgColor indexed="64"/>
      </patternFill>
    </fill>
    <fill>
      <patternFill patternType="solid">
        <fgColor theme="8" tint="0.39997558519241921"/>
        <bgColor indexed="64"/>
      </patternFill>
    </fill>
  </fills>
  <borders count="328">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double">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right/>
      <top style="double">
        <color indexed="64"/>
      </top>
      <bottom/>
      <diagonal/>
    </border>
    <border>
      <left style="thin">
        <color indexed="64"/>
      </left>
      <right style="double">
        <color indexed="64"/>
      </right>
      <top style="double">
        <color indexed="64"/>
      </top>
      <bottom/>
      <diagonal/>
    </border>
    <border>
      <left style="double">
        <color indexed="64"/>
      </left>
      <right style="thin">
        <color indexed="64"/>
      </right>
      <top style="double">
        <color indexed="64"/>
      </top>
      <bottom/>
      <diagonal/>
    </border>
    <border>
      <left style="thin">
        <color indexed="64"/>
      </left>
      <right style="thin">
        <color indexed="64"/>
      </right>
      <top style="double">
        <color indexed="64"/>
      </top>
      <bottom style="hair">
        <color indexed="64"/>
      </bottom>
      <diagonal/>
    </border>
    <border>
      <left/>
      <right style="double">
        <color indexed="64"/>
      </right>
      <top style="double">
        <color indexed="64"/>
      </top>
      <bottom/>
      <diagonal/>
    </border>
    <border>
      <left/>
      <right style="thin">
        <color indexed="64"/>
      </right>
      <top style="double">
        <color indexed="64"/>
      </top>
      <bottom/>
      <diagonal/>
    </border>
    <border>
      <left style="thin">
        <color indexed="64"/>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style="double">
        <color indexed="64"/>
      </right>
      <top/>
      <bottom style="thin">
        <color indexed="64"/>
      </bottom>
      <diagonal/>
    </border>
    <border>
      <left style="double">
        <color indexed="64"/>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double">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double">
        <color indexed="64"/>
      </right>
      <top style="thin">
        <color indexed="64"/>
      </top>
      <bottom/>
      <diagonal/>
    </border>
    <border>
      <left style="double">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right/>
      <top style="thin">
        <color indexed="64"/>
      </top>
      <bottom/>
      <diagonal/>
    </border>
    <border>
      <left/>
      <right style="double">
        <color indexed="64"/>
      </right>
      <top style="thin">
        <color indexed="64"/>
      </top>
      <bottom/>
      <diagonal/>
    </border>
    <border>
      <left/>
      <right style="thin">
        <color indexed="64"/>
      </right>
      <top style="thin">
        <color indexed="64"/>
      </top>
      <bottom/>
      <diagonal/>
    </border>
    <border>
      <left/>
      <right style="thin">
        <color indexed="64"/>
      </right>
      <top style="hair">
        <color indexed="64"/>
      </top>
      <bottom style="thin">
        <color indexed="64"/>
      </bottom>
      <diagonal/>
    </border>
    <border>
      <left style="double">
        <color indexed="64"/>
      </left>
      <right style="thin">
        <color indexed="64"/>
      </right>
      <top/>
      <bottom/>
      <diagonal/>
    </border>
    <border>
      <left style="thin">
        <color indexed="64"/>
      </left>
      <right style="thin">
        <color indexed="64"/>
      </right>
      <top style="hair">
        <color indexed="64"/>
      </top>
      <bottom/>
      <diagonal/>
    </border>
    <border>
      <left style="thin">
        <color indexed="64"/>
      </left>
      <right/>
      <top/>
      <bottom/>
      <diagonal/>
    </border>
    <border>
      <left/>
      <right style="double">
        <color indexed="64"/>
      </right>
      <top/>
      <bottom/>
      <diagonal/>
    </border>
    <border>
      <left/>
      <right style="thin">
        <color indexed="64"/>
      </right>
      <top/>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dashed">
        <color indexed="64"/>
      </bottom>
      <diagonal/>
    </border>
    <border>
      <left/>
      <right style="medium">
        <color indexed="64"/>
      </right>
      <top style="medium">
        <color indexed="64"/>
      </top>
      <bottom style="dashed">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dashed">
        <color indexed="64"/>
      </top>
      <bottom/>
      <diagonal/>
    </border>
    <border>
      <left style="thin">
        <color indexed="64"/>
      </left>
      <right style="medium">
        <color indexed="64"/>
      </right>
      <top style="dashed">
        <color indexed="64"/>
      </top>
      <bottom/>
      <diagonal/>
    </border>
    <border>
      <left style="medium">
        <color indexed="64"/>
      </left>
      <right/>
      <top style="dashed">
        <color indexed="64"/>
      </top>
      <bottom style="medium">
        <color indexed="64"/>
      </bottom>
      <diagonal/>
    </border>
    <border>
      <left/>
      <right style="medium">
        <color indexed="64"/>
      </right>
      <top style="dashed">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diagonal/>
    </border>
    <border>
      <left style="thin">
        <color indexed="64"/>
      </left>
      <right style="medium">
        <color indexed="64"/>
      </right>
      <top style="medium">
        <color indexed="64"/>
      </top>
      <bottom style="dashed">
        <color indexed="64"/>
      </bottom>
      <diagonal/>
    </border>
    <border>
      <left/>
      <right style="thin">
        <color indexed="64"/>
      </right>
      <top style="medium">
        <color indexed="64"/>
      </top>
      <bottom style="dashed">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bottom/>
      <diagonal/>
    </border>
    <border>
      <left style="thin">
        <color indexed="64"/>
      </left>
      <right style="medium">
        <color indexed="64"/>
      </right>
      <top style="dashed">
        <color indexed="64"/>
      </top>
      <bottom style="thin">
        <color indexed="64"/>
      </bottom>
      <diagonal/>
    </border>
    <border>
      <left style="medium">
        <color indexed="64"/>
      </left>
      <right/>
      <top style="dashed">
        <color indexed="64"/>
      </top>
      <bottom style="thin">
        <color indexed="64"/>
      </bottom>
      <diagonal/>
    </border>
    <border>
      <left/>
      <right style="medium">
        <color indexed="64"/>
      </right>
      <top style="dashed">
        <color indexed="64"/>
      </top>
      <bottom style="thin">
        <color indexed="64"/>
      </bottom>
      <diagonal/>
    </border>
    <border>
      <left/>
      <right style="thin">
        <color indexed="64"/>
      </right>
      <top style="dashed">
        <color indexed="64"/>
      </top>
      <bottom style="thin">
        <color indexed="64"/>
      </bottom>
      <diagonal/>
    </border>
    <border>
      <left style="medium">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style="medium">
        <color indexed="64"/>
      </right>
      <top style="thin">
        <color indexed="64"/>
      </top>
      <bottom style="double">
        <color indexed="64"/>
      </bottom>
      <diagonal/>
    </border>
    <border>
      <left style="thin">
        <color indexed="64"/>
      </left>
      <right style="medium">
        <color indexed="64"/>
      </right>
      <top/>
      <bottom style="dashed">
        <color indexed="64"/>
      </bottom>
      <diagonal/>
    </border>
    <border>
      <left style="medium">
        <color indexed="64"/>
      </left>
      <right/>
      <top/>
      <bottom style="dashed">
        <color indexed="64"/>
      </bottom>
      <diagonal/>
    </border>
    <border>
      <left/>
      <right style="medium">
        <color indexed="64"/>
      </right>
      <top/>
      <bottom style="dashed">
        <color indexed="64"/>
      </bottom>
      <diagonal/>
    </border>
    <border>
      <left/>
      <right style="thin">
        <color indexed="64"/>
      </right>
      <top/>
      <bottom style="dashed">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style="medium">
        <color indexed="64"/>
      </right>
      <top/>
      <bottom/>
      <diagonal/>
    </border>
    <border>
      <left/>
      <right/>
      <top style="double">
        <color indexed="64"/>
      </top>
      <bottom style="thin">
        <color indexed="64"/>
      </bottom>
      <diagonal/>
    </border>
    <border>
      <left style="thin">
        <color indexed="64"/>
      </left>
      <right style="medium">
        <color indexed="64"/>
      </right>
      <top style="dashed">
        <color indexed="64"/>
      </top>
      <bottom style="dashed">
        <color indexed="64"/>
      </bottom>
      <diagonal/>
    </border>
    <border>
      <left style="medium">
        <color indexed="64"/>
      </left>
      <right/>
      <top style="dashed">
        <color indexed="64"/>
      </top>
      <bottom style="dashed">
        <color indexed="64"/>
      </bottom>
      <diagonal/>
    </border>
    <border>
      <left/>
      <right style="medium">
        <color indexed="64"/>
      </right>
      <top style="dashed">
        <color indexed="64"/>
      </top>
      <bottom style="dashed">
        <color indexed="64"/>
      </bottom>
      <diagonal/>
    </border>
    <border>
      <left/>
      <right style="thin">
        <color indexed="64"/>
      </right>
      <top style="dashed">
        <color indexed="64"/>
      </top>
      <bottom style="dashed">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right/>
      <top/>
      <bottom style="medium">
        <color indexed="64"/>
      </bottom>
      <diagonal/>
    </border>
    <border>
      <left style="thin">
        <color indexed="64"/>
      </left>
      <right style="medium">
        <color indexed="64"/>
      </right>
      <top style="dashed">
        <color indexed="64"/>
      </top>
      <bottom style="double">
        <color indexed="64"/>
      </bottom>
      <diagonal/>
    </border>
    <border>
      <left style="medium">
        <color indexed="64"/>
      </left>
      <right/>
      <top style="dashed">
        <color indexed="64"/>
      </top>
      <bottom style="double">
        <color indexed="64"/>
      </bottom>
      <diagonal/>
    </border>
    <border>
      <left/>
      <right style="medium">
        <color indexed="64"/>
      </right>
      <top style="dashed">
        <color indexed="64"/>
      </top>
      <bottom style="double">
        <color indexed="64"/>
      </bottom>
      <diagonal/>
    </border>
    <border>
      <left/>
      <right style="thin">
        <color indexed="64"/>
      </right>
      <top style="dashed">
        <color indexed="64"/>
      </top>
      <bottom style="double">
        <color indexed="64"/>
      </bottom>
      <diagonal/>
    </border>
    <border>
      <left style="thin">
        <color indexed="64"/>
      </left>
      <right style="medium">
        <color indexed="64"/>
      </right>
      <top style="double">
        <color indexed="64"/>
      </top>
      <bottom style="medium">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right style="thin">
        <color indexed="64"/>
      </right>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dashed">
        <color indexed="64"/>
      </bottom>
      <diagonal/>
    </border>
    <border>
      <left/>
      <right style="medium">
        <color indexed="64"/>
      </right>
      <top style="thin">
        <color indexed="64"/>
      </top>
      <bottom style="dashed">
        <color indexed="64"/>
      </bottom>
      <diagonal/>
    </border>
    <border>
      <left/>
      <right style="medium">
        <color indexed="64"/>
      </right>
      <top/>
      <bottom/>
      <diagonal/>
    </border>
    <border>
      <left style="thin">
        <color indexed="64"/>
      </left>
      <right style="thin">
        <color indexed="64"/>
      </right>
      <top style="medium">
        <color indexed="64"/>
      </top>
      <bottom style="dashed">
        <color indexed="64"/>
      </bottom>
      <diagonal/>
    </border>
    <border>
      <left style="thin">
        <color indexed="64"/>
      </left>
      <right style="medium">
        <color indexed="64"/>
      </right>
      <top style="dotted">
        <color indexed="64"/>
      </top>
      <bottom style="dotted">
        <color indexed="64"/>
      </bottom>
      <diagonal/>
    </border>
    <border>
      <left style="thin">
        <color indexed="64"/>
      </left>
      <right style="thin">
        <color indexed="64"/>
      </right>
      <top style="dashed">
        <color indexed="64"/>
      </top>
      <bottom style="double">
        <color indexed="64"/>
      </bottom>
      <diagonal/>
    </border>
    <border>
      <left/>
      <right style="thin">
        <color indexed="64"/>
      </right>
      <top style="double">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dashed">
        <color indexed="64"/>
      </top>
      <bottom style="thin">
        <color indexed="64"/>
      </bottom>
      <diagonal/>
    </border>
    <border>
      <left style="thin">
        <color indexed="64"/>
      </left>
      <right style="medium">
        <color indexed="64"/>
      </right>
      <top/>
      <bottom style="double">
        <color indexed="64"/>
      </bottom>
      <diagonal/>
    </border>
    <border>
      <left style="medium">
        <color indexed="64"/>
      </left>
      <right style="thin">
        <color indexed="64"/>
      </right>
      <top/>
      <bottom style="double">
        <color indexed="64"/>
      </bottom>
      <diagonal/>
    </border>
    <border>
      <left style="thin">
        <color indexed="64"/>
      </left>
      <right style="medium">
        <color indexed="64"/>
      </right>
      <top style="double">
        <color indexed="64"/>
      </top>
      <bottom style="double">
        <color indexed="64"/>
      </bottom>
      <diagonal/>
    </border>
    <border>
      <left style="medium">
        <color indexed="64"/>
      </left>
      <right/>
      <top style="double">
        <color indexed="64"/>
      </top>
      <bottom style="double">
        <color indexed="64"/>
      </bottom>
      <diagonal/>
    </border>
    <border>
      <left/>
      <right style="medium">
        <color indexed="64"/>
      </right>
      <top style="double">
        <color indexed="64"/>
      </top>
      <bottom style="double">
        <color indexed="64"/>
      </bottom>
      <diagonal/>
    </border>
    <border>
      <left style="thin">
        <color indexed="64"/>
      </left>
      <right style="medium">
        <color indexed="64"/>
      </right>
      <top style="double">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dotted">
        <color indexed="64"/>
      </right>
      <top style="medium">
        <color indexed="64"/>
      </top>
      <bottom style="medium">
        <color indexed="64"/>
      </bottom>
      <diagonal/>
    </border>
    <border>
      <left style="medium">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style="dashed">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style="medium">
        <color indexed="64"/>
      </left>
      <right style="medium">
        <color indexed="64"/>
      </right>
      <top/>
      <bottom style="dashed">
        <color indexed="64"/>
      </bottom>
      <diagonal/>
    </border>
    <border>
      <left style="medium">
        <color indexed="64"/>
      </left>
      <right style="thin">
        <color indexed="64"/>
      </right>
      <top/>
      <bottom style="dashed">
        <color indexed="64"/>
      </bottom>
      <diagonal/>
    </border>
    <border>
      <left/>
      <right/>
      <top/>
      <bottom style="dashed">
        <color indexed="64"/>
      </bottom>
      <diagonal/>
    </border>
    <border>
      <left style="medium">
        <color indexed="64"/>
      </left>
      <right style="medium">
        <color indexed="64"/>
      </right>
      <top style="dashed">
        <color indexed="64"/>
      </top>
      <bottom style="dashed">
        <color indexed="64"/>
      </bottom>
      <diagonal/>
    </border>
    <border>
      <left/>
      <right/>
      <top style="dashed">
        <color indexed="64"/>
      </top>
      <bottom style="dashed">
        <color indexed="64"/>
      </bottom>
      <diagonal/>
    </border>
    <border>
      <left style="medium">
        <color indexed="64"/>
      </left>
      <right style="thin">
        <color indexed="64"/>
      </right>
      <top style="dashed">
        <color indexed="64"/>
      </top>
      <bottom style="double">
        <color indexed="64"/>
      </bottom>
      <diagonal/>
    </border>
    <border>
      <left/>
      <right/>
      <top style="dashed">
        <color indexed="64"/>
      </top>
      <bottom style="double">
        <color indexed="64"/>
      </bottom>
      <diagonal/>
    </border>
    <border>
      <left style="thin">
        <color indexed="64"/>
      </left>
      <right/>
      <top style="dashed">
        <color indexed="64"/>
      </top>
      <bottom style="double">
        <color indexed="64"/>
      </bottom>
      <diagonal/>
    </border>
    <border>
      <left style="medium">
        <color indexed="64"/>
      </left>
      <right style="medium">
        <color indexed="64"/>
      </right>
      <top style="dashed">
        <color indexed="64"/>
      </top>
      <bottom/>
      <diagonal/>
    </border>
    <border>
      <left style="medium">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medium">
        <color indexed="64"/>
      </left>
      <right style="medium">
        <color indexed="64"/>
      </right>
      <top style="double">
        <color indexed="64"/>
      </top>
      <bottom style="medium">
        <color indexed="64"/>
      </bottom>
      <diagonal/>
    </border>
    <border>
      <left style="medium">
        <color indexed="64"/>
      </left>
      <right style="dashed">
        <color indexed="64"/>
      </right>
      <top style="medium">
        <color indexed="64"/>
      </top>
      <bottom style="medium">
        <color indexed="64"/>
      </bottom>
      <diagonal/>
    </border>
    <border>
      <left style="dashed">
        <color indexed="64"/>
      </left>
      <right style="dashed">
        <color indexed="64"/>
      </right>
      <top style="medium">
        <color indexed="64"/>
      </top>
      <bottom style="medium">
        <color indexed="64"/>
      </bottom>
      <diagonal/>
    </border>
    <border>
      <left style="dashed">
        <color indexed="64"/>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dashed">
        <color indexed="64"/>
      </right>
      <top/>
      <bottom style="dashed">
        <color indexed="64"/>
      </bottom>
      <diagonal/>
    </border>
    <border>
      <left style="dashed">
        <color indexed="64"/>
      </left>
      <right style="dashed">
        <color indexed="64"/>
      </right>
      <top/>
      <bottom style="dashed">
        <color indexed="64"/>
      </bottom>
      <diagonal/>
    </border>
    <border>
      <left style="dashed">
        <color indexed="64"/>
      </left>
      <right style="medium">
        <color indexed="64"/>
      </right>
      <top/>
      <bottom style="dashed">
        <color indexed="64"/>
      </bottom>
      <diagonal/>
    </border>
    <border>
      <left style="medium">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style="dashed">
        <color indexed="64"/>
      </bottom>
      <diagonal/>
    </border>
    <border>
      <left style="dashed">
        <color indexed="64"/>
      </left>
      <right style="medium">
        <color indexed="64"/>
      </right>
      <top style="dashed">
        <color indexed="64"/>
      </top>
      <bottom style="dashed">
        <color indexed="64"/>
      </bottom>
      <diagonal/>
    </border>
    <border>
      <left style="medium">
        <color indexed="64"/>
      </left>
      <right style="dashed">
        <color indexed="64"/>
      </right>
      <top style="dashed">
        <color indexed="64"/>
      </top>
      <bottom style="medium">
        <color indexed="64"/>
      </bottom>
      <diagonal/>
    </border>
    <border>
      <left style="dashed">
        <color indexed="64"/>
      </left>
      <right style="dashed">
        <color indexed="64"/>
      </right>
      <top style="dashed">
        <color indexed="64"/>
      </top>
      <bottom style="medium">
        <color indexed="64"/>
      </bottom>
      <diagonal/>
    </border>
    <border>
      <left style="dashed">
        <color indexed="64"/>
      </left>
      <right style="medium">
        <color indexed="64"/>
      </right>
      <top style="dashed">
        <color indexed="64"/>
      </top>
      <bottom style="medium">
        <color indexed="64"/>
      </bottom>
      <diagonal/>
    </border>
    <border>
      <left style="medium">
        <color indexed="64"/>
      </left>
      <right style="medium">
        <color indexed="64"/>
      </right>
      <top style="dashed">
        <color indexed="64"/>
      </top>
      <bottom style="medium">
        <color indexed="64"/>
      </bottom>
      <diagonal/>
    </border>
    <border>
      <left style="medium">
        <color indexed="64"/>
      </left>
      <right style="medium">
        <color indexed="64"/>
      </right>
      <top style="medium">
        <color indexed="64"/>
      </top>
      <bottom/>
      <diagonal/>
    </border>
    <border>
      <left style="medium">
        <color indexed="64"/>
      </left>
      <right style="dashed">
        <color indexed="64"/>
      </right>
      <top style="medium">
        <color indexed="64"/>
      </top>
      <bottom style="dashed">
        <color indexed="64"/>
      </bottom>
      <diagonal/>
    </border>
    <border>
      <left style="dashed">
        <color indexed="64"/>
      </left>
      <right style="dashed">
        <color indexed="64"/>
      </right>
      <top style="medium">
        <color indexed="64"/>
      </top>
      <bottom style="dashed">
        <color indexed="64"/>
      </bottom>
      <diagonal/>
    </border>
    <border>
      <left style="dashed">
        <color indexed="64"/>
      </left>
      <right style="medium">
        <color indexed="64"/>
      </right>
      <top style="medium">
        <color indexed="64"/>
      </top>
      <bottom style="dashed">
        <color indexed="64"/>
      </bottom>
      <diagonal/>
    </border>
    <border>
      <left style="medium">
        <color indexed="64"/>
      </left>
      <right/>
      <top/>
      <bottom style="double">
        <color indexed="64"/>
      </bottom>
      <diagonal/>
    </border>
    <border>
      <left/>
      <right style="medium">
        <color indexed="64"/>
      </right>
      <top/>
      <bottom style="double">
        <color indexed="64"/>
      </bottom>
      <diagonal/>
    </border>
    <border>
      <left style="medium">
        <color indexed="64"/>
      </left>
      <right style="medium">
        <color indexed="64"/>
      </right>
      <top/>
      <bottom style="double">
        <color indexed="64"/>
      </bottom>
      <diagonal/>
    </border>
    <border>
      <left style="medium">
        <color indexed="64"/>
      </left>
      <right style="medium">
        <color indexed="64"/>
      </right>
      <top style="dashed">
        <color indexed="64"/>
      </top>
      <bottom style="double">
        <color indexed="64"/>
      </bottom>
      <diagonal/>
    </border>
    <border>
      <left style="medium">
        <color indexed="64"/>
      </left>
      <right style="dashed">
        <color indexed="64"/>
      </right>
      <top style="dashed">
        <color indexed="64"/>
      </top>
      <bottom style="double">
        <color indexed="64"/>
      </bottom>
      <diagonal/>
    </border>
    <border>
      <left style="dashed">
        <color indexed="64"/>
      </left>
      <right style="dashed">
        <color indexed="64"/>
      </right>
      <top style="dashed">
        <color indexed="64"/>
      </top>
      <bottom style="double">
        <color indexed="64"/>
      </bottom>
      <diagonal/>
    </border>
    <border>
      <left style="dashed">
        <color indexed="64"/>
      </left>
      <right style="medium">
        <color indexed="64"/>
      </right>
      <top style="dashed">
        <color indexed="64"/>
      </top>
      <bottom style="double">
        <color indexed="64"/>
      </bottom>
      <diagonal/>
    </border>
    <border>
      <left style="medium">
        <color indexed="64"/>
      </left>
      <right style="dashed">
        <color indexed="64"/>
      </right>
      <top/>
      <bottom style="medium">
        <color indexed="64"/>
      </bottom>
      <diagonal/>
    </border>
    <border>
      <left style="dashed">
        <color indexed="64"/>
      </left>
      <right style="dashed">
        <color indexed="64"/>
      </right>
      <top/>
      <bottom style="medium">
        <color indexed="64"/>
      </bottom>
      <diagonal/>
    </border>
    <border>
      <left style="dashed">
        <color indexed="64"/>
      </left>
      <right style="medium">
        <color indexed="64"/>
      </right>
      <top/>
      <bottom style="medium">
        <color indexed="64"/>
      </bottom>
      <diagonal/>
    </border>
    <border>
      <left style="thin">
        <color rgb="FF002060"/>
      </left>
      <right style="thin">
        <color rgb="FF002060"/>
      </right>
      <top style="thin">
        <color rgb="FF002060"/>
      </top>
      <bottom style="thin">
        <color rgb="FF002060"/>
      </bottom>
      <diagonal/>
    </border>
    <border>
      <left style="thin">
        <color rgb="FF002060"/>
      </left>
      <right style="hair">
        <color rgb="FF002060"/>
      </right>
      <top style="thin">
        <color rgb="FF002060"/>
      </top>
      <bottom style="thin">
        <color rgb="FF002060"/>
      </bottom>
      <diagonal/>
    </border>
    <border>
      <left style="hair">
        <color rgb="FF002060"/>
      </left>
      <right style="hair">
        <color rgb="FF002060"/>
      </right>
      <top style="thin">
        <color rgb="FF002060"/>
      </top>
      <bottom style="thin">
        <color rgb="FF002060"/>
      </bottom>
      <diagonal/>
    </border>
    <border>
      <left style="hair">
        <color rgb="FF002060"/>
      </left>
      <right style="thin">
        <color rgb="FF002060"/>
      </right>
      <top style="thin">
        <color rgb="FF002060"/>
      </top>
      <bottom style="thin">
        <color rgb="FF002060"/>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right style="thin">
        <color rgb="FF002060"/>
      </right>
      <top style="thin">
        <color rgb="FF002060"/>
      </top>
      <bottom style="thin">
        <color rgb="FF002060"/>
      </bottom>
      <diagonal/>
    </border>
    <border>
      <left style="medium">
        <color indexed="64"/>
      </left>
      <right style="hair">
        <color indexed="64"/>
      </right>
      <top style="medium">
        <color indexed="64"/>
      </top>
      <bottom/>
      <diagonal/>
    </border>
    <border>
      <left style="medium">
        <color indexed="64"/>
      </left>
      <right style="hair">
        <color indexed="64"/>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hair">
        <color indexed="64"/>
      </right>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top/>
      <bottom/>
      <diagonal/>
    </border>
    <border>
      <left/>
      <right style="hair">
        <color indexed="64"/>
      </right>
      <top/>
      <bottom/>
      <diagonal/>
    </border>
    <border>
      <left style="hair">
        <color indexed="64"/>
      </left>
      <right style="thin">
        <color indexed="64"/>
      </right>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hair">
        <color indexed="64"/>
      </top>
      <bottom style="hair">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diagonal/>
    </border>
    <border>
      <left style="hair">
        <color indexed="64"/>
      </left>
      <right/>
      <top style="medium">
        <color indexed="64"/>
      </top>
      <bottom style="medium">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double">
        <color indexed="64"/>
      </bottom>
      <diagonal/>
    </border>
    <border>
      <left style="hair">
        <color indexed="64"/>
      </left>
      <right style="thin">
        <color indexed="64"/>
      </right>
      <top style="hair">
        <color indexed="64"/>
      </top>
      <bottom style="double">
        <color indexed="64"/>
      </bottom>
      <diagonal/>
    </border>
    <border>
      <left style="hair">
        <color indexed="64"/>
      </left>
      <right style="hair">
        <color indexed="64"/>
      </right>
      <top style="hair">
        <color indexed="64"/>
      </top>
      <bottom style="double">
        <color indexed="64"/>
      </bottom>
      <diagonal/>
    </border>
    <border>
      <left/>
      <right style="hair">
        <color indexed="64"/>
      </right>
      <top style="hair">
        <color indexed="64"/>
      </top>
      <bottom style="double">
        <color indexed="64"/>
      </bottom>
      <diagonal/>
    </border>
    <border>
      <left style="thin">
        <color indexed="64"/>
      </left>
      <right style="thin">
        <color indexed="64"/>
      </right>
      <top style="hair">
        <color indexed="64"/>
      </top>
      <bottom style="double">
        <color indexed="64"/>
      </bottom>
      <diagonal/>
    </border>
    <border>
      <left/>
      <right style="thin">
        <color indexed="64"/>
      </right>
      <top style="hair">
        <color indexed="64"/>
      </top>
      <bottom style="double">
        <color indexed="64"/>
      </bottom>
      <diagonal/>
    </border>
    <border>
      <left style="thin">
        <color indexed="64"/>
      </left>
      <right/>
      <top style="hair">
        <color indexed="64"/>
      </top>
      <bottom style="double">
        <color indexed="64"/>
      </bottom>
      <diagonal/>
    </border>
    <border>
      <left style="thin">
        <color indexed="64"/>
      </left>
      <right style="hair">
        <color indexed="64"/>
      </right>
      <top style="double">
        <color indexed="64"/>
      </top>
      <bottom style="thin">
        <color indexed="64"/>
      </bottom>
      <diagonal/>
    </border>
    <border>
      <left style="hair">
        <color indexed="64"/>
      </left>
      <right style="thin">
        <color indexed="64"/>
      </right>
      <top style="double">
        <color indexed="64"/>
      </top>
      <bottom style="thin">
        <color indexed="64"/>
      </bottom>
      <diagonal/>
    </border>
    <border>
      <left style="hair">
        <color indexed="64"/>
      </left>
      <right style="hair">
        <color indexed="64"/>
      </right>
      <top style="double">
        <color indexed="64"/>
      </top>
      <bottom style="thin">
        <color indexed="64"/>
      </bottom>
      <diagonal/>
    </border>
    <border>
      <left/>
      <right style="hair">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style="hair">
        <color rgb="FF002060"/>
      </right>
      <top style="thin">
        <color rgb="FF002060"/>
      </top>
      <bottom style="hair">
        <color rgb="FF002060"/>
      </bottom>
      <diagonal/>
    </border>
    <border>
      <left style="hair">
        <color rgb="FF002060"/>
      </left>
      <right/>
      <top style="thin">
        <color rgb="FF002060"/>
      </top>
      <bottom/>
      <diagonal/>
    </border>
    <border>
      <left/>
      <right/>
      <top style="thin">
        <color rgb="FF002060"/>
      </top>
      <bottom/>
      <diagonal/>
    </border>
    <border>
      <left/>
      <right style="thin">
        <color rgb="FF002060"/>
      </right>
      <top style="thin">
        <color rgb="FF002060"/>
      </top>
      <bottom/>
      <diagonal/>
    </border>
    <border>
      <left style="medium">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thin">
        <color rgb="FF002060"/>
      </left>
      <right style="hair">
        <color rgb="FF002060"/>
      </right>
      <top style="thin">
        <color rgb="FF002060"/>
      </top>
      <bottom/>
      <diagonal/>
    </border>
    <border>
      <left style="thin">
        <color indexed="64"/>
      </left>
      <right style="hair">
        <color rgb="FF002060"/>
      </right>
      <top style="hair">
        <color rgb="FF002060"/>
      </top>
      <bottom/>
      <diagonal/>
    </border>
    <border>
      <left style="hair">
        <color rgb="FF002060"/>
      </left>
      <right/>
      <top/>
      <bottom/>
      <diagonal/>
    </border>
    <border>
      <left/>
      <right style="thin">
        <color rgb="FF002060"/>
      </right>
      <top/>
      <bottom/>
      <diagonal/>
    </border>
    <border>
      <left style="medium">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right/>
      <top style="thin">
        <color indexed="64"/>
      </top>
      <bottom style="medium">
        <color indexed="64"/>
      </bottom>
      <diagonal/>
    </border>
    <border>
      <left style="thick">
        <color rgb="FFFF0000"/>
      </left>
      <right style="thick">
        <color rgb="FFFF0000"/>
      </right>
      <top style="thick">
        <color rgb="FFFF0000"/>
      </top>
      <bottom/>
      <diagonal/>
    </border>
    <border>
      <left style="thin">
        <color indexed="64"/>
      </left>
      <right style="hair">
        <color rgb="FF002060"/>
      </right>
      <top/>
      <bottom/>
      <diagonal/>
    </border>
    <border>
      <left style="thick">
        <color rgb="FFFF0000"/>
      </left>
      <right style="thick">
        <color rgb="FFFF0000"/>
      </right>
      <top/>
      <bottom/>
      <diagonal/>
    </border>
    <border>
      <left style="thin">
        <color indexed="64"/>
      </left>
      <right style="hair">
        <color rgb="FF002060"/>
      </right>
      <top/>
      <bottom style="thin">
        <color rgb="FF002060"/>
      </bottom>
      <diagonal/>
    </border>
    <border>
      <left style="hair">
        <color rgb="FF002060"/>
      </left>
      <right/>
      <top/>
      <bottom style="thin">
        <color rgb="FF002060"/>
      </bottom>
      <diagonal/>
    </border>
    <border>
      <left/>
      <right/>
      <top/>
      <bottom style="thin">
        <color rgb="FF002060"/>
      </bottom>
      <diagonal/>
    </border>
    <border>
      <left/>
      <right style="thin">
        <color rgb="FF002060"/>
      </right>
      <top/>
      <bottom style="thin">
        <color rgb="FF002060"/>
      </bottom>
      <diagonal/>
    </border>
    <border>
      <left style="thick">
        <color rgb="FFFF0000"/>
      </left>
      <right style="thick">
        <color rgb="FFFF0000"/>
      </right>
      <top/>
      <bottom style="thick">
        <color rgb="FFFF0000"/>
      </bottom>
      <diagonal/>
    </border>
    <border>
      <left style="medium">
        <color indexed="64"/>
      </left>
      <right style="hair">
        <color indexed="64"/>
      </right>
      <top style="thin">
        <color indexed="64"/>
      </top>
      <bottom style="thin">
        <color indexed="64"/>
      </bottom>
      <diagonal/>
    </border>
    <border>
      <left/>
      <right style="hair">
        <color indexed="64"/>
      </right>
      <top/>
      <bottom style="hair">
        <color indexed="64"/>
      </bottom>
      <diagonal/>
    </border>
    <border>
      <left style="thin">
        <color indexed="64"/>
      </left>
      <right style="thin">
        <color indexed="64"/>
      </right>
      <top/>
      <bottom style="hair">
        <color indexed="64"/>
      </bottom>
      <diagonal/>
    </border>
    <border>
      <left style="hair">
        <color indexed="64"/>
      </left>
      <right/>
      <top/>
      <bottom style="hair">
        <color indexed="64"/>
      </bottom>
      <diagonal/>
    </border>
    <border>
      <left/>
      <right style="hair">
        <color indexed="64"/>
      </right>
      <top/>
      <bottom style="double">
        <color indexed="64"/>
      </bottom>
      <diagonal/>
    </border>
    <border>
      <left style="hair">
        <color indexed="64"/>
      </left>
      <right style="hair">
        <color indexed="64"/>
      </right>
      <top/>
      <bottom style="double">
        <color indexed="64"/>
      </bottom>
      <diagonal/>
    </border>
    <border>
      <left style="hair">
        <color indexed="64"/>
      </left>
      <right/>
      <top/>
      <bottom style="double">
        <color indexed="64"/>
      </bottom>
      <diagonal/>
    </border>
    <border>
      <left/>
      <right/>
      <top/>
      <bottom style="double">
        <color indexed="64"/>
      </bottom>
      <diagonal/>
    </border>
    <border>
      <left style="hair">
        <color indexed="64"/>
      </left>
      <right/>
      <top style="hair">
        <color indexed="64"/>
      </top>
      <bottom style="double">
        <color indexed="64"/>
      </bottom>
      <diagonal/>
    </border>
    <border>
      <left/>
      <right/>
      <top style="hair">
        <color indexed="64"/>
      </top>
      <bottom style="double">
        <color indexed="64"/>
      </bottom>
      <diagonal/>
    </border>
    <border>
      <left style="hair">
        <color indexed="64"/>
      </left>
      <right/>
      <top style="double">
        <color indexed="64"/>
      </top>
      <bottom style="thin">
        <color indexed="64"/>
      </bottom>
      <diagonal/>
    </border>
    <border>
      <left/>
      <right/>
      <top/>
      <bottom style="hair">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dotted">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dotted">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top style="dotted">
        <color indexed="64"/>
      </top>
      <bottom/>
      <diagonal/>
    </border>
    <border>
      <left/>
      <right style="dotted">
        <color indexed="64"/>
      </right>
      <top style="dotted">
        <color indexed="64"/>
      </top>
      <bottom/>
      <diagonal/>
    </border>
    <border>
      <left style="dotted">
        <color indexed="64"/>
      </left>
      <right style="thin">
        <color indexed="64"/>
      </right>
      <top style="dotted">
        <color indexed="64"/>
      </top>
      <bottom/>
      <diagonal/>
    </border>
    <border>
      <left style="dotted">
        <color indexed="64"/>
      </left>
      <right style="dotted">
        <color indexed="64"/>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style="thin">
        <color indexed="64"/>
      </left>
      <right style="dotted">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bottom style="dotted">
        <color indexed="64"/>
      </bottom>
      <diagonal/>
    </border>
    <border>
      <left/>
      <right style="dotted">
        <color indexed="64"/>
      </right>
      <top/>
      <bottom style="dotted">
        <color indexed="64"/>
      </bottom>
      <diagonal/>
    </border>
    <border>
      <left style="dotted">
        <color indexed="64"/>
      </left>
      <right style="thin">
        <color indexed="64"/>
      </right>
      <top/>
      <bottom/>
      <diagonal/>
    </border>
    <border>
      <left/>
      <right style="dotted">
        <color indexed="64"/>
      </right>
      <top/>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right style="dotted">
        <color indexed="64"/>
      </right>
      <top style="dotted">
        <color indexed="64"/>
      </top>
      <bottom style="thin">
        <color indexed="64"/>
      </bottom>
      <diagonal/>
    </border>
    <border>
      <left style="dotted">
        <color indexed="64"/>
      </left>
      <right style="thin">
        <color indexed="64"/>
      </right>
      <top/>
      <bottom style="thin">
        <color indexed="64"/>
      </bottom>
      <diagonal/>
    </border>
    <border>
      <left style="dotted">
        <color indexed="64"/>
      </left>
      <right style="dotted">
        <color indexed="64"/>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
      <left style="thin">
        <color indexed="64"/>
      </left>
      <right style="dotted">
        <color indexed="64"/>
      </right>
      <top style="dotted">
        <color indexed="64"/>
      </top>
      <bottom style="thin">
        <color indexed="64"/>
      </bottom>
      <diagonal/>
    </border>
    <border>
      <left style="thin">
        <color indexed="64"/>
      </left>
      <right/>
      <top style="dashed">
        <color indexed="64"/>
      </top>
      <bottom style="thin">
        <color indexed="64"/>
      </bottom>
      <diagonal/>
    </border>
    <border>
      <left/>
      <right style="dotted">
        <color indexed="64"/>
      </right>
      <top style="dash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bottom style="dotted">
        <color indexed="64"/>
      </bottom>
      <diagonal/>
    </border>
    <border>
      <left style="thin">
        <color indexed="64"/>
      </left>
      <right style="dotted">
        <color indexed="64"/>
      </right>
      <top/>
      <bottom style="dotted">
        <color indexed="64"/>
      </bottom>
      <diagonal/>
    </border>
    <border>
      <left style="dotted">
        <color indexed="64"/>
      </left>
      <right style="dotted">
        <color indexed="64"/>
      </right>
      <top/>
      <bottom style="dotted">
        <color indexed="64"/>
      </bottom>
      <diagonal/>
    </border>
    <border>
      <left style="dotted">
        <color indexed="64"/>
      </left>
      <right style="thin">
        <color indexed="64"/>
      </right>
      <top/>
      <bottom style="dotted">
        <color indexed="64"/>
      </bottom>
      <diagonal/>
    </border>
    <border>
      <left/>
      <right style="thin">
        <color indexed="64"/>
      </right>
      <top/>
      <bottom style="dotted">
        <color indexed="64"/>
      </bottom>
      <diagonal/>
    </border>
    <border>
      <left style="thin">
        <color indexed="64"/>
      </left>
      <right style="thin">
        <color indexed="64"/>
      </right>
      <top style="dotted">
        <color indexed="64"/>
      </top>
      <bottom style="double">
        <color indexed="64"/>
      </bottom>
      <diagonal/>
    </border>
    <border>
      <left style="thin">
        <color indexed="64"/>
      </left>
      <right style="dotted">
        <color indexed="64"/>
      </right>
      <top style="dotted">
        <color indexed="64"/>
      </top>
      <bottom style="double">
        <color indexed="64"/>
      </bottom>
      <diagonal/>
    </border>
    <border>
      <left style="dotted">
        <color indexed="64"/>
      </left>
      <right style="dotted">
        <color indexed="64"/>
      </right>
      <top style="dotted">
        <color indexed="64"/>
      </top>
      <bottom style="double">
        <color indexed="64"/>
      </bottom>
      <diagonal/>
    </border>
    <border>
      <left style="dotted">
        <color indexed="64"/>
      </left>
      <right style="thin">
        <color indexed="64"/>
      </right>
      <top style="dotted">
        <color indexed="64"/>
      </top>
      <bottom style="double">
        <color indexed="64"/>
      </bottom>
      <diagonal/>
    </border>
    <border>
      <left style="thin">
        <color indexed="64"/>
      </left>
      <right style="hair">
        <color indexed="64"/>
      </right>
      <top style="hair">
        <color indexed="64"/>
      </top>
      <bottom/>
      <diagonal/>
    </border>
    <border>
      <left style="dotted">
        <color indexed="64"/>
      </left>
      <right style="dotted">
        <color indexed="64"/>
      </right>
      <top/>
      <bottom/>
      <diagonal/>
    </border>
    <border>
      <left/>
      <right style="dotted">
        <color indexed="64"/>
      </right>
      <top/>
      <bottom style="thin">
        <color indexed="64"/>
      </bottom>
      <diagonal/>
    </border>
    <border>
      <left/>
      <right style="dotted">
        <color indexed="64"/>
      </right>
      <top style="double">
        <color indexed="64"/>
      </top>
      <bottom style="thin">
        <color indexed="64"/>
      </bottom>
      <diagonal/>
    </border>
    <border>
      <left style="dotted">
        <color indexed="64"/>
      </left>
      <right style="thin">
        <color indexed="64"/>
      </right>
      <top style="double">
        <color indexed="64"/>
      </top>
      <bottom style="thin">
        <color indexed="64"/>
      </bottom>
      <diagonal/>
    </border>
    <border>
      <left style="thin">
        <color indexed="64"/>
      </left>
      <right style="medium">
        <color indexed="64"/>
      </right>
      <top style="dashed">
        <color indexed="64"/>
      </top>
      <bottom style="dotted">
        <color indexed="64"/>
      </bottom>
      <diagonal/>
    </border>
  </borders>
  <cellStyleXfs count="14">
    <xf numFmtId="0" fontId="0" fillId="0" borderId="0">
      <alignment vertical="center"/>
    </xf>
    <xf numFmtId="0" fontId="2" fillId="0" borderId="0">
      <alignment vertical="center"/>
    </xf>
    <xf numFmtId="0" fontId="6" fillId="0" borderId="0"/>
    <xf numFmtId="0" fontId="2" fillId="0" borderId="0">
      <alignment vertical="center"/>
    </xf>
    <xf numFmtId="38" fontId="33" fillId="0" borderId="0" applyFont="0" applyFill="0" applyBorder="0" applyAlignment="0" applyProtection="0">
      <alignment vertical="center"/>
    </xf>
    <xf numFmtId="38" fontId="2" fillId="0" borderId="0" applyFont="0" applyFill="0" applyBorder="0" applyAlignment="0" applyProtection="0">
      <alignment vertical="center"/>
    </xf>
    <xf numFmtId="0" fontId="37" fillId="0" borderId="0">
      <alignment vertical="center"/>
    </xf>
    <xf numFmtId="0" fontId="49" fillId="0" borderId="0" applyNumberFormat="0" applyFill="0" applyBorder="0" applyAlignment="0" applyProtection="0">
      <alignment vertical="center"/>
    </xf>
    <xf numFmtId="0" fontId="50" fillId="0" borderId="0"/>
    <xf numFmtId="0" fontId="50" fillId="0" borderId="0"/>
    <xf numFmtId="38" fontId="50" fillId="0" borderId="0" applyFont="0" applyFill="0" applyBorder="0" applyAlignment="0" applyProtection="0"/>
    <xf numFmtId="38" fontId="37" fillId="0" borderId="0" applyFont="0" applyFill="0" applyBorder="0" applyAlignment="0" applyProtection="0">
      <alignment vertical="center"/>
    </xf>
    <xf numFmtId="6" fontId="37" fillId="0" borderId="0" applyFont="0" applyFill="0" applyBorder="0" applyAlignment="0" applyProtection="0">
      <alignment vertical="center"/>
    </xf>
    <xf numFmtId="38" fontId="2" fillId="0" borderId="0" applyFont="0" applyFill="0" applyBorder="0" applyAlignment="0" applyProtection="0">
      <alignment vertical="center"/>
    </xf>
  </cellStyleXfs>
  <cellXfs count="1827">
    <xf numFmtId="0" fontId="0" fillId="0" borderId="0" xfId="0">
      <alignment vertical="center"/>
    </xf>
    <xf numFmtId="0" fontId="3" fillId="2" borderId="0" xfId="1" applyFont="1" applyFill="1" applyAlignment="1">
      <alignment horizontal="centerContinuous" vertical="center"/>
    </xf>
    <xf numFmtId="0" fontId="7" fillId="0" borderId="0" xfId="2" applyNumberFormat="1" applyFont="1" applyAlignment="1">
      <alignment horizontal="left" vertical="center"/>
    </xf>
    <xf numFmtId="49" fontId="8" fillId="0" borderId="0" xfId="2" applyNumberFormat="1" applyFont="1" applyAlignment="1">
      <alignment horizontal="center" vertical="center"/>
    </xf>
    <xf numFmtId="49" fontId="8" fillId="0" borderId="0" xfId="2" applyNumberFormat="1" applyFont="1" applyAlignment="1">
      <alignment horizontal="centerContinuous" vertical="center" wrapText="1"/>
    </xf>
    <xf numFmtId="0" fontId="7" fillId="3" borderId="0" xfId="2" applyNumberFormat="1" applyFont="1" applyFill="1" applyAlignment="1">
      <alignment horizontal="left" vertical="center"/>
    </xf>
    <xf numFmtId="49" fontId="8" fillId="3" borderId="0" xfId="2" applyNumberFormat="1" applyFont="1" applyFill="1" applyAlignment="1">
      <alignment horizontal="center" vertical="center"/>
    </xf>
    <xf numFmtId="49" fontId="8" fillId="3" borderId="0" xfId="2" applyNumberFormat="1" applyFont="1" applyFill="1" applyAlignment="1">
      <alignment horizontal="centerContinuous" vertical="center" wrapText="1"/>
    </xf>
    <xf numFmtId="0" fontId="10" fillId="0" borderId="0" xfId="2" applyFont="1"/>
    <xf numFmtId="49" fontId="11" fillId="0" borderId="0" xfId="2" applyNumberFormat="1" applyFont="1" applyAlignment="1">
      <alignment horizontal="justify" vertical="center"/>
    </xf>
    <xf numFmtId="49" fontId="12" fillId="0" borderId="0" xfId="2" applyNumberFormat="1" applyFont="1"/>
    <xf numFmtId="0" fontId="12" fillId="0" borderId="0" xfId="2" applyFont="1"/>
    <xf numFmtId="49" fontId="11" fillId="3" borderId="0" xfId="2" applyNumberFormat="1" applyFont="1" applyFill="1" applyAlignment="1">
      <alignment horizontal="justify" vertical="center"/>
    </xf>
    <xf numFmtId="49" fontId="12" fillId="3" borderId="0" xfId="2" applyNumberFormat="1" applyFont="1" applyFill="1"/>
    <xf numFmtId="176" fontId="12" fillId="3" borderId="0" xfId="2" applyNumberFormat="1" applyFont="1" applyFill="1"/>
    <xf numFmtId="0" fontId="12" fillId="3" borderId="0" xfId="2" applyFont="1" applyFill="1"/>
    <xf numFmtId="49" fontId="13" fillId="4" borderId="1" xfId="2" applyNumberFormat="1" applyFont="1" applyFill="1" applyBorder="1" applyAlignment="1">
      <alignment horizontal="centerContinuous" vertical="center"/>
    </xf>
    <xf numFmtId="49" fontId="11" fillId="4" borderId="2" xfId="2" applyNumberFormat="1" applyFont="1" applyFill="1" applyBorder="1" applyAlignment="1">
      <alignment horizontal="centerContinuous" vertical="center"/>
    </xf>
    <xf numFmtId="49" fontId="14" fillId="0" borderId="3" xfId="2" applyNumberFormat="1" applyFont="1" applyBorder="1" applyAlignment="1">
      <alignment horizontal="left" vertical="center" indent="1"/>
    </xf>
    <xf numFmtId="49" fontId="11" fillId="0" borderId="3" xfId="2" applyNumberFormat="1" applyFont="1" applyBorder="1" applyAlignment="1">
      <alignment horizontal="center" vertical="center"/>
    </xf>
    <xf numFmtId="49" fontId="11" fillId="0" borderId="2" xfId="2" applyNumberFormat="1" applyFont="1" applyBorder="1" applyAlignment="1">
      <alignment horizontal="center" vertical="center"/>
    </xf>
    <xf numFmtId="49" fontId="11" fillId="0" borderId="0" xfId="2" applyNumberFormat="1" applyFont="1" applyBorder="1" applyAlignment="1">
      <alignment horizontal="center" vertical="center"/>
    </xf>
    <xf numFmtId="49" fontId="11" fillId="0" borderId="0" xfId="2" applyNumberFormat="1" applyFont="1" applyAlignment="1">
      <alignment horizontal="center" vertical="center"/>
    </xf>
    <xf numFmtId="176" fontId="13" fillId="4" borderId="4" xfId="2" applyNumberFormat="1" applyFont="1" applyFill="1" applyBorder="1" applyAlignment="1">
      <alignment horizontal="center" vertical="center"/>
    </xf>
    <xf numFmtId="177" fontId="15" fillId="5" borderId="4" xfId="2" applyNumberFormat="1" applyFont="1" applyFill="1" applyBorder="1" applyAlignment="1">
      <alignment horizontal="center" vertical="center"/>
    </xf>
    <xf numFmtId="0" fontId="16" fillId="0" borderId="0" xfId="2" applyFont="1" applyAlignment="1">
      <alignment vertical="center"/>
    </xf>
    <xf numFmtId="176" fontId="11" fillId="0" borderId="0" xfId="2" applyNumberFormat="1" applyFont="1" applyAlignment="1">
      <alignment horizontal="center" vertical="center"/>
    </xf>
    <xf numFmtId="49" fontId="11" fillId="3" borderId="3" xfId="2" applyNumberFormat="1" applyFont="1" applyFill="1" applyBorder="1" applyAlignment="1">
      <alignment horizontal="center" vertical="center"/>
    </xf>
    <xf numFmtId="49" fontId="11" fillId="3" borderId="2" xfId="2" applyNumberFormat="1" applyFont="1" applyFill="1" applyBorder="1" applyAlignment="1">
      <alignment horizontal="center" vertical="center"/>
    </xf>
    <xf numFmtId="49" fontId="11" fillId="3" borderId="0" xfId="2" applyNumberFormat="1" applyFont="1" applyFill="1" applyBorder="1" applyAlignment="1">
      <alignment horizontal="center" vertical="center"/>
    </xf>
    <xf numFmtId="49" fontId="11" fillId="3" borderId="0" xfId="2" applyNumberFormat="1" applyFont="1" applyFill="1" applyAlignment="1">
      <alignment horizontal="center" vertical="center"/>
    </xf>
    <xf numFmtId="176" fontId="13" fillId="3" borderId="4" xfId="2" applyNumberFormat="1" applyFont="1" applyFill="1" applyBorder="1" applyAlignment="1">
      <alignment horizontal="center" vertical="center"/>
    </xf>
    <xf numFmtId="177" fontId="15" fillId="3" borderId="4" xfId="2" applyNumberFormat="1" applyFont="1" applyFill="1" applyBorder="1" applyAlignment="1">
      <alignment horizontal="center" vertical="center"/>
    </xf>
    <xf numFmtId="0" fontId="16" fillId="3" borderId="0" xfId="2" applyFont="1" applyFill="1" applyAlignment="1">
      <alignment vertical="center"/>
    </xf>
    <xf numFmtId="176" fontId="11" fillId="3" borderId="0" xfId="2" applyNumberFormat="1" applyFont="1" applyFill="1" applyAlignment="1">
      <alignment horizontal="center" vertical="center"/>
    </xf>
    <xf numFmtId="49" fontId="11" fillId="0" borderId="0" xfId="2" applyNumberFormat="1" applyFont="1" applyAlignment="1">
      <alignment horizontal="center" vertical="center" wrapText="1"/>
    </xf>
    <xf numFmtId="176" fontId="13" fillId="4" borderId="4" xfId="2" applyNumberFormat="1" applyFont="1" applyFill="1" applyBorder="1" applyAlignment="1">
      <alignment horizontal="center" vertical="center" wrapText="1"/>
    </xf>
    <xf numFmtId="176" fontId="11" fillId="0" borderId="0" xfId="2" applyNumberFormat="1" applyFont="1" applyAlignment="1">
      <alignment horizontal="center" vertical="center" wrapText="1"/>
    </xf>
    <xf numFmtId="49" fontId="11" fillId="3" borderId="3" xfId="2" applyNumberFormat="1" applyFont="1" applyFill="1" applyBorder="1" applyAlignment="1">
      <alignment horizontal="left" vertical="center"/>
    </xf>
    <xf numFmtId="49" fontId="11" fillId="3" borderId="0" xfId="2" applyNumberFormat="1" applyFont="1" applyFill="1" applyAlignment="1">
      <alignment horizontal="center" vertical="center" wrapText="1"/>
    </xf>
    <xf numFmtId="176" fontId="13" fillId="3" borderId="4" xfId="2" applyNumberFormat="1" applyFont="1" applyFill="1" applyBorder="1" applyAlignment="1">
      <alignment horizontal="center" vertical="center" wrapText="1"/>
    </xf>
    <xf numFmtId="176" fontId="11" fillId="3" borderId="0" xfId="2" applyNumberFormat="1" applyFont="1" applyFill="1" applyAlignment="1">
      <alignment horizontal="center" vertical="center" wrapText="1"/>
    </xf>
    <xf numFmtId="0" fontId="12" fillId="5" borderId="0" xfId="1" applyFont="1" applyFill="1" applyBorder="1" applyAlignment="1">
      <alignment horizontal="left" vertical="center"/>
    </xf>
    <xf numFmtId="49" fontId="12" fillId="5" borderId="0" xfId="2" applyNumberFormat="1" applyFont="1" applyFill="1"/>
    <xf numFmtId="0" fontId="15" fillId="0" borderId="0" xfId="2" applyFont="1"/>
    <xf numFmtId="49" fontId="17" fillId="6" borderId="5" xfId="2" applyNumberFormat="1" applyFont="1" applyFill="1" applyBorder="1" applyAlignment="1">
      <alignment horizontal="centerContinuous" vertical="center" wrapText="1"/>
    </xf>
    <xf numFmtId="49" fontId="17" fillId="6" borderId="6" xfId="2" applyNumberFormat="1" applyFont="1" applyFill="1" applyBorder="1" applyAlignment="1">
      <alignment horizontal="centerContinuous" vertical="center" wrapText="1"/>
    </xf>
    <xf numFmtId="49" fontId="17" fillId="6" borderId="7" xfId="2" applyNumberFormat="1" applyFont="1" applyFill="1" applyBorder="1" applyAlignment="1">
      <alignment horizontal="centerContinuous" vertical="center" wrapText="1"/>
    </xf>
    <xf numFmtId="49" fontId="17" fillId="6" borderId="8" xfId="2" applyNumberFormat="1" applyFont="1" applyFill="1" applyBorder="1" applyAlignment="1">
      <alignment horizontal="centerContinuous" vertical="center" wrapText="1"/>
    </xf>
    <xf numFmtId="0" fontId="15" fillId="3" borderId="0" xfId="2" applyFont="1" applyFill="1"/>
    <xf numFmtId="49" fontId="13" fillId="4" borderId="9" xfId="2" applyNumberFormat="1" applyFont="1" applyFill="1" applyBorder="1" applyAlignment="1">
      <alignment horizontal="center" vertical="center" wrapText="1"/>
    </xf>
    <xf numFmtId="49" fontId="13" fillId="4" borderId="10" xfId="2" applyNumberFormat="1" applyFont="1" applyFill="1" applyBorder="1" applyAlignment="1">
      <alignment horizontal="center" vertical="center" wrapText="1"/>
    </xf>
    <xf numFmtId="0" fontId="15" fillId="4" borderId="11" xfId="2" applyFont="1" applyFill="1" applyBorder="1"/>
    <xf numFmtId="0" fontId="15" fillId="4" borderId="12" xfId="2" applyFont="1" applyFill="1" applyBorder="1" applyAlignment="1">
      <alignment shrinkToFit="1"/>
    </xf>
    <xf numFmtId="49" fontId="13" fillId="4" borderId="14" xfId="2" applyNumberFormat="1" applyFont="1" applyFill="1" applyBorder="1" applyAlignment="1">
      <alignment horizontal="center" vertical="center" wrapText="1"/>
    </xf>
    <xf numFmtId="49" fontId="13" fillId="4" borderId="17" xfId="2" applyNumberFormat="1" applyFont="1" applyFill="1" applyBorder="1" applyAlignment="1">
      <alignment horizontal="center" vertical="center" wrapText="1"/>
    </xf>
    <xf numFmtId="49" fontId="13" fillId="4" borderId="18" xfId="2" applyNumberFormat="1" applyFont="1" applyFill="1" applyBorder="1" applyAlignment="1">
      <alignment horizontal="centerContinuous" vertical="center" wrapText="1"/>
    </xf>
    <xf numFmtId="49" fontId="13" fillId="4" borderId="19" xfId="2" applyNumberFormat="1" applyFont="1" applyFill="1" applyBorder="1" applyAlignment="1">
      <alignment horizontal="centerContinuous" vertical="center" wrapText="1"/>
    </xf>
    <xf numFmtId="49" fontId="13" fillId="4" borderId="20" xfId="2" applyNumberFormat="1" applyFont="1" applyFill="1" applyBorder="1" applyAlignment="1">
      <alignment horizontal="centerContinuous" vertical="center" wrapText="1"/>
    </xf>
    <xf numFmtId="49" fontId="13" fillId="4" borderId="22" xfId="2" applyNumberFormat="1" applyFont="1" applyFill="1" applyBorder="1" applyAlignment="1">
      <alignment horizontal="center" vertical="center" wrapText="1"/>
    </xf>
    <xf numFmtId="49" fontId="18" fillId="0" borderId="29" xfId="2" applyNumberFormat="1" applyFont="1" applyFill="1" applyBorder="1" applyAlignment="1">
      <alignment horizontal="left" vertical="center"/>
    </xf>
    <xf numFmtId="49" fontId="18" fillId="0" borderId="30" xfId="2" applyNumberFormat="1" applyFont="1" applyFill="1" applyBorder="1" applyAlignment="1">
      <alignment horizontal="center" vertical="center" wrapText="1"/>
    </xf>
    <xf numFmtId="180" fontId="11" fillId="0" borderId="33" xfId="2" applyNumberFormat="1" applyFont="1" applyBorder="1" applyAlignment="1">
      <alignment horizontal="center" vertical="center" wrapText="1"/>
    </xf>
    <xf numFmtId="49" fontId="18" fillId="0" borderId="29" xfId="2" applyNumberFormat="1" applyFont="1" applyFill="1" applyBorder="1" applyAlignment="1">
      <alignment horizontal="left" vertical="center" wrapText="1"/>
    </xf>
    <xf numFmtId="49" fontId="18" fillId="0" borderId="31" xfId="2" applyNumberFormat="1" applyFont="1" applyFill="1" applyBorder="1" applyAlignment="1">
      <alignment horizontal="center" vertical="center" wrapText="1"/>
    </xf>
    <xf numFmtId="180" fontId="11" fillId="0" borderId="22" xfId="2" applyNumberFormat="1" applyFont="1" applyBorder="1" applyAlignment="1">
      <alignment horizontal="center" vertical="center" wrapText="1"/>
    </xf>
    <xf numFmtId="49" fontId="18" fillId="0" borderId="20" xfId="2" applyNumberFormat="1" applyFont="1" applyFill="1" applyBorder="1" applyAlignment="1">
      <alignment horizontal="center" vertical="center" wrapText="1"/>
    </xf>
    <xf numFmtId="49" fontId="18" fillId="0" borderId="28" xfId="2" applyNumberFormat="1" applyFont="1" applyBorder="1" applyAlignment="1">
      <alignment horizontal="center" vertical="center" wrapText="1"/>
    </xf>
    <xf numFmtId="49" fontId="18" fillId="0" borderId="17" xfId="2" applyNumberFormat="1" applyFont="1" applyBorder="1" applyAlignment="1">
      <alignment horizontal="center" vertical="center" wrapText="1"/>
    </xf>
    <xf numFmtId="180" fontId="11" fillId="0" borderId="40" xfId="2" applyNumberFormat="1" applyFont="1" applyBorder="1" applyAlignment="1">
      <alignment horizontal="center" vertical="center" wrapText="1"/>
    </xf>
    <xf numFmtId="176" fontId="12" fillId="0" borderId="0" xfId="2" applyNumberFormat="1" applyFont="1"/>
    <xf numFmtId="0" fontId="15" fillId="0" borderId="0" xfId="1" applyFont="1" applyAlignment="1">
      <alignment horizontal="right" vertical="center"/>
    </xf>
    <xf numFmtId="49" fontId="23" fillId="5" borderId="0" xfId="1" applyNumberFormat="1" applyFont="1" applyFill="1" applyAlignment="1">
      <alignment horizontal="left" vertical="center"/>
    </xf>
    <xf numFmtId="0" fontId="23" fillId="5" borderId="0" xfId="1" applyFont="1" applyFill="1" applyAlignment="1">
      <alignment horizontal="left" vertical="center"/>
    </xf>
    <xf numFmtId="0" fontId="12" fillId="5" borderId="0" xfId="1" applyFont="1" applyFill="1" applyAlignment="1">
      <alignment horizontal="left" vertical="center"/>
    </xf>
    <xf numFmtId="0" fontId="12" fillId="0" borderId="0" xfId="1" applyFont="1">
      <alignment vertical="center"/>
    </xf>
    <xf numFmtId="49" fontId="10" fillId="0" borderId="0" xfId="1" applyNumberFormat="1" applyFont="1" applyAlignment="1">
      <alignment horizontal="center" vertical="center"/>
    </xf>
    <xf numFmtId="0" fontId="12" fillId="3" borderId="0" xfId="1" applyFont="1" applyFill="1">
      <alignment vertical="center"/>
    </xf>
    <xf numFmtId="0" fontId="15" fillId="3" borderId="0" xfId="1" applyFont="1" applyFill="1" applyAlignment="1">
      <alignment horizontal="right" vertical="center"/>
    </xf>
    <xf numFmtId="0" fontId="12" fillId="4" borderId="0" xfId="1" applyFont="1" applyFill="1">
      <alignment vertical="center"/>
    </xf>
    <xf numFmtId="0" fontId="24" fillId="0" borderId="0" xfId="1" applyFont="1" applyAlignment="1">
      <alignment horizontal="left" vertical="center" wrapText="1"/>
    </xf>
    <xf numFmtId="0" fontId="25" fillId="7" borderId="0" xfId="1" applyFont="1" applyFill="1" applyBorder="1" applyAlignment="1">
      <alignment horizontal="left" vertical="center"/>
    </xf>
    <xf numFmtId="0" fontId="26" fillId="7" borderId="0" xfId="1" applyFont="1" applyFill="1" applyBorder="1">
      <alignment vertical="center"/>
    </xf>
    <xf numFmtId="0" fontId="12" fillId="7" borderId="0" xfId="1" applyFont="1" applyFill="1">
      <alignment vertical="center"/>
    </xf>
    <xf numFmtId="0" fontId="24" fillId="0" borderId="0" xfId="1" applyFont="1">
      <alignment vertical="center"/>
    </xf>
    <xf numFmtId="0" fontId="24" fillId="3" borderId="0" xfId="1" applyFont="1" applyFill="1" applyAlignment="1">
      <alignment horizontal="left" vertical="center" wrapText="1"/>
    </xf>
    <xf numFmtId="0" fontId="24" fillId="3" borderId="0" xfId="1" applyFont="1" applyFill="1">
      <alignment vertical="center"/>
    </xf>
    <xf numFmtId="0" fontId="25" fillId="4" borderId="0" xfId="1" applyFont="1" applyFill="1" applyBorder="1" applyAlignment="1">
      <alignment horizontal="left" vertical="center"/>
    </xf>
    <xf numFmtId="0" fontId="24" fillId="4" borderId="0" xfId="1" applyFont="1" applyFill="1" applyAlignment="1">
      <alignment vertical="center"/>
    </xf>
    <xf numFmtId="0" fontId="24" fillId="4" borderId="0" xfId="1" applyFont="1" applyFill="1" applyAlignment="1">
      <alignment horizontal="center" vertical="center"/>
    </xf>
    <xf numFmtId="0" fontId="27" fillId="0" borderId="0" xfId="1" applyFont="1" applyBorder="1" applyAlignment="1">
      <alignment horizontal="left" vertical="center"/>
    </xf>
    <xf numFmtId="0" fontId="28" fillId="0" borderId="0" xfId="1" applyFont="1" applyBorder="1">
      <alignment vertical="center"/>
    </xf>
    <xf numFmtId="0" fontId="24" fillId="0" borderId="0" xfId="1" applyFont="1" applyAlignment="1">
      <alignment vertical="center"/>
    </xf>
    <xf numFmtId="0" fontId="12" fillId="0" borderId="0" xfId="1" applyFont="1" applyBorder="1" applyAlignment="1">
      <alignment horizontal="left" vertical="center"/>
    </xf>
    <xf numFmtId="0" fontId="27" fillId="3" borderId="0" xfId="1" applyFont="1" applyFill="1" applyBorder="1" applyAlignment="1">
      <alignment horizontal="left" vertical="center"/>
    </xf>
    <xf numFmtId="0" fontId="28" fillId="3" borderId="0" xfId="1" applyFont="1" applyFill="1" applyBorder="1">
      <alignment vertical="center"/>
    </xf>
    <xf numFmtId="0" fontId="24" fillId="3" borderId="0" xfId="1" applyFont="1" applyFill="1" applyAlignment="1">
      <alignment vertical="center"/>
    </xf>
    <xf numFmtId="0" fontId="12" fillId="3" borderId="0" xfId="1" applyFont="1" applyFill="1" applyBorder="1" applyAlignment="1">
      <alignment horizontal="left" vertical="center"/>
    </xf>
    <xf numFmtId="0" fontId="29" fillId="0" borderId="0" xfId="1" applyFont="1" applyAlignment="1">
      <alignment horizontal="left" vertical="center"/>
    </xf>
    <xf numFmtId="0" fontId="24" fillId="0" borderId="0" xfId="1" applyFont="1" applyAlignment="1">
      <alignment horizontal="center" vertical="center"/>
    </xf>
    <xf numFmtId="0" fontId="29" fillId="3" borderId="0" xfId="1" applyFont="1" applyFill="1" applyAlignment="1">
      <alignment horizontal="left" vertical="center"/>
    </xf>
    <xf numFmtId="0" fontId="24" fillId="3" borderId="0" xfId="1" applyFont="1" applyFill="1" applyAlignment="1">
      <alignment horizontal="center" vertical="center"/>
    </xf>
    <xf numFmtId="0" fontId="30" fillId="0" borderId="0" xfId="1" applyFont="1" applyAlignment="1">
      <alignment horizontal="left" vertical="center" wrapText="1"/>
    </xf>
    <xf numFmtId="0" fontId="30" fillId="0" borderId="0" xfId="1" applyFont="1">
      <alignment vertical="center"/>
    </xf>
    <xf numFmtId="0" fontId="30" fillId="3" borderId="0" xfId="1" applyFont="1" applyFill="1" applyAlignment="1">
      <alignment horizontal="left" vertical="center" wrapText="1"/>
    </xf>
    <xf numFmtId="0" fontId="30" fillId="3" borderId="0" xfId="1" applyFont="1" applyFill="1">
      <alignment vertical="center"/>
    </xf>
    <xf numFmtId="0" fontId="31" fillId="0" borderId="0" xfId="1" applyFont="1">
      <alignment vertical="center"/>
    </xf>
    <xf numFmtId="0" fontId="30" fillId="0" borderId="0" xfId="1" applyFont="1" applyAlignment="1">
      <alignment horizontal="center" vertical="center"/>
    </xf>
    <xf numFmtId="0" fontId="31" fillId="3" borderId="0" xfId="1" applyFont="1" applyFill="1">
      <alignment vertical="center"/>
    </xf>
    <xf numFmtId="0" fontId="30" fillId="3" borderId="0" xfId="1" applyFont="1" applyFill="1" applyAlignment="1">
      <alignment horizontal="center" vertical="center"/>
    </xf>
    <xf numFmtId="0" fontId="30" fillId="10" borderId="52" xfId="1" applyFont="1" applyFill="1" applyBorder="1" applyAlignment="1">
      <alignment horizontal="center" vertical="center"/>
    </xf>
    <xf numFmtId="0" fontId="12" fillId="8" borderId="54" xfId="1" applyFont="1" applyFill="1" applyBorder="1" applyAlignment="1">
      <alignment horizontal="center" vertical="center"/>
    </xf>
    <xf numFmtId="0" fontId="12" fillId="8" borderId="55" xfId="1" applyFont="1" applyFill="1" applyBorder="1" applyAlignment="1">
      <alignment horizontal="center" vertical="center"/>
    </xf>
    <xf numFmtId="38" fontId="11" fillId="7" borderId="62" xfId="4" applyFont="1" applyFill="1" applyBorder="1" applyAlignment="1">
      <alignment horizontal="right" vertical="center"/>
    </xf>
    <xf numFmtId="0" fontId="12" fillId="5" borderId="67" xfId="1" applyFont="1" applyFill="1" applyBorder="1" applyAlignment="1">
      <alignment vertical="center" shrinkToFit="1"/>
    </xf>
    <xf numFmtId="38" fontId="12" fillId="9" borderId="68" xfId="5" applyFont="1" applyFill="1" applyBorder="1">
      <alignment vertical="center"/>
    </xf>
    <xf numFmtId="38" fontId="12" fillId="9" borderId="47" xfId="1" applyNumberFormat="1" applyFont="1" applyFill="1" applyBorder="1">
      <alignment vertical="center"/>
    </xf>
    <xf numFmtId="38" fontId="11" fillId="7" borderId="71" xfId="4" applyFont="1" applyFill="1" applyBorder="1" applyAlignment="1">
      <alignment horizontal="right" vertical="center"/>
    </xf>
    <xf numFmtId="0" fontId="12" fillId="5" borderId="73" xfId="1" applyFont="1" applyFill="1" applyBorder="1" applyAlignment="1">
      <alignment vertical="center" shrinkToFit="1"/>
    </xf>
    <xf numFmtId="38" fontId="12" fillId="9" borderId="76" xfId="1" applyNumberFormat="1" applyFont="1" applyFill="1" applyBorder="1">
      <alignment vertical="center"/>
    </xf>
    <xf numFmtId="38" fontId="12" fillId="9" borderId="75" xfId="1" applyNumberFormat="1" applyFont="1" applyFill="1" applyBorder="1">
      <alignment vertical="center"/>
    </xf>
    <xf numFmtId="38" fontId="11" fillId="7" borderId="79" xfId="4" applyFont="1" applyFill="1" applyBorder="1" applyAlignment="1">
      <alignment horizontal="right" vertical="center"/>
    </xf>
    <xf numFmtId="0" fontId="12" fillId="5" borderId="80" xfId="1" applyFont="1" applyFill="1" applyBorder="1">
      <alignment vertical="center"/>
    </xf>
    <xf numFmtId="38" fontId="12" fillId="9" borderId="83" xfId="1" applyNumberFormat="1" applyFont="1" applyFill="1" applyBorder="1">
      <alignment vertical="center"/>
    </xf>
    <xf numFmtId="38" fontId="12" fillId="9" borderId="82" xfId="1" applyNumberFormat="1" applyFont="1" applyFill="1" applyBorder="1">
      <alignment vertical="center"/>
    </xf>
    <xf numFmtId="38" fontId="11" fillId="7" borderId="86" xfId="4" applyFont="1" applyFill="1" applyBorder="1" applyAlignment="1">
      <alignment horizontal="right" vertical="center"/>
    </xf>
    <xf numFmtId="0" fontId="12" fillId="5" borderId="88" xfId="1" applyFont="1" applyFill="1" applyBorder="1">
      <alignment vertical="center"/>
    </xf>
    <xf numFmtId="38" fontId="12" fillId="9" borderId="91" xfId="1" applyNumberFormat="1" applyFont="1" applyFill="1" applyBorder="1">
      <alignment vertical="center"/>
    </xf>
    <xf numFmtId="38" fontId="31" fillId="7" borderId="94" xfId="4" applyFont="1" applyFill="1" applyBorder="1" applyAlignment="1">
      <alignment horizontal="right" vertical="center"/>
    </xf>
    <xf numFmtId="0" fontId="12" fillId="5" borderId="88" xfId="1" applyFont="1" applyFill="1" applyBorder="1" applyAlignment="1">
      <alignment vertical="center" shrinkToFit="1"/>
    </xf>
    <xf numFmtId="0" fontId="12" fillId="5" borderId="96" xfId="1" applyFont="1" applyFill="1" applyBorder="1">
      <alignment vertical="center"/>
    </xf>
    <xf numFmtId="38" fontId="12" fillId="9" borderId="99" xfId="5" applyFont="1" applyFill="1" applyBorder="1">
      <alignment vertical="center"/>
    </xf>
    <xf numFmtId="38" fontId="12" fillId="9" borderId="98" xfId="1" applyNumberFormat="1" applyFont="1" applyFill="1" applyBorder="1">
      <alignment vertical="center"/>
    </xf>
    <xf numFmtId="0" fontId="12" fillId="5" borderId="100" xfId="1" applyFont="1" applyFill="1" applyBorder="1" applyAlignment="1">
      <alignment horizontal="center" vertical="center"/>
    </xf>
    <xf numFmtId="38" fontId="34" fillId="9" borderId="103" xfId="5" applyFont="1" applyFill="1" applyBorder="1">
      <alignment vertical="center"/>
    </xf>
    <xf numFmtId="38" fontId="34" fillId="9" borderId="93" xfId="1" applyNumberFormat="1" applyFont="1" applyFill="1" applyBorder="1">
      <alignment vertical="center"/>
    </xf>
    <xf numFmtId="0" fontId="12" fillId="5" borderId="104" xfId="1" applyFont="1" applyFill="1" applyBorder="1">
      <alignment vertical="center"/>
    </xf>
    <xf numFmtId="38" fontId="12" fillId="9" borderId="105" xfId="5" applyFont="1" applyFill="1" applyBorder="1">
      <alignment vertical="center"/>
    </xf>
    <xf numFmtId="38" fontId="12" fillId="9" borderId="104" xfId="1" applyNumberFormat="1" applyFont="1" applyFill="1" applyBorder="1">
      <alignment vertical="center"/>
    </xf>
    <xf numFmtId="3" fontId="34" fillId="11" borderId="107" xfId="1" applyNumberFormat="1" applyFont="1" applyFill="1" applyBorder="1" applyAlignment="1">
      <alignment horizontal="center" vertical="center" shrinkToFit="1"/>
    </xf>
    <xf numFmtId="3" fontId="34" fillId="11" borderId="108" xfId="1" applyNumberFormat="1" applyFont="1" applyFill="1" applyBorder="1" applyAlignment="1">
      <alignment horizontal="center" vertical="center" shrinkToFit="1"/>
    </xf>
    <xf numFmtId="0" fontId="12" fillId="5" borderId="59" xfId="1" applyFont="1" applyFill="1" applyBorder="1">
      <alignment vertical="center"/>
    </xf>
    <xf numFmtId="3" fontId="12" fillId="9" borderId="43" xfId="1" applyNumberFormat="1" applyFont="1" applyFill="1" applyBorder="1">
      <alignment vertical="center"/>
    </xf>
    <xf numFmtId="38" fontId="12" fillId="9" borderId="111" xfId="1" applyNumberFormat="1" applyFont="1" applyFill="1" applyBorder="1">
      <alignment vertical="center"/>
    </xf>
    <xf numFmtId="38" fontId="12" fillId="0" borderId="112" xfId="5" applyFont="1" applyFill="1" applyBorder="1">
      <alignment vertical="center"/>
    </xf>
    <xf numFmtId="14" fontId="12" fillId="9" borderId="112" xfId="1" applyNumberFormat="1" applyFont="1" applyFill="1" applyBorder="1">
      <alignment vertical="center"/>
    </xf>
    <xf numFmtId="14" fontId="12" fillId="9" borderId="49" xfId="1" applyNumberFormat="1" applyFont="1" applyFill="1" applyBorder="1">
      <alignment vertical="center"/>
    </xf>
    <xf numFmtId="0" fontId="12" fillId="5" borderId="113" xfId="1" applyFont="1" applyFill="1" applyBorder="1" applyAlignment="1">
      <alignment vertical="center" shrinkToFit="1"/>
    </xf>
    <xf numFmtId="3" fontId="12" fillId="9" borderId="91" xfId="1" applyNumberFormat="1" applyFont="1" applyFill="1" applyBorder="1">
      <alignment vertical="center"/>
    </xf>
    <xf numFmtId="38" fontId="12" fillId="9" borderId="90" xfId="1" applyNumberFormat="1" applyFont="1" applyFill="1" applyBorder="1">
      <alignment vertical="center"/>
    </xf>
    <xf numFmtId="38" fontId="12" fillId="0" borderId="114" xfId="5" applyFont="1" applyFill="1" applyBorder="1">
      <alignment vertical="center"/>
    </xf>
    <xf numFmtId="14" fontId="12" fillId="9" borderId="114" xfId="1" applyNumberFormat="1" applyFont="1" applyFill="1" applyBorder="1">
      <alignment vertical="center"/>
    </xf>
    <xf numFmtId="14" fontId="12" fillId="9" borderId="96" xfId="1" applyNumberFormat="1" applyFont="1" applyFill="1" applyBorder="1">
      <alignment vertical="center"/>
    </xf>
    <xf numFmtId="38" fontId="34" fillId="8" borderId="116" xfId="5" applyFont="1" applyFill="1" applyBorder="1">
      <alignment vertical="center"/>
    </xf>
    <xf numFmtId="0" fontId="35" fillId="8" borderId="116" xfId="1" applyFont="1" applyFill="1" applyBorder="1">
      <alignment vertical="center"/>
    </xf>
    <xf numFmtId="0" fontId="35" fillId="8" borderId="118" xfId="1" applyFont="1" applyFill="1" applyBorder="1">
      <alignment vertical="center"/>
    </xf>
    <xf numFmtId="0" fontId="12" fillId="5" borderId="73" xfId="1" applyFont="1" applyFill="1" applyBorder="1">
      <alignment vertical="center"/>
    </xf>
    <xf numFmtId="3" fontId="12" fillId="9" borderId="119" xfId="1" applyNumberFormat="1" applyFont="1" applyFill="1" applyBorder="1">
      <alignment vertical="center"/>
    </xf>
    <xf numFmtId="38" fontId="12" fillId="9" borderId="73" xfId="1" applyNumberFormat="1" applyFont="1" applyFill="1" applyBorder="1">
      <alignment vertical="center"/>
    </xf>
    <xf numFmtId="3" fontId="12" fillId="9" borderId="105" xfId="1" applyNumberFormat="1" applyFont="1" applyFill="1" applyBorder="1">
      <alignment vertical="center"/>
    </xf>
    <xf numFmtId="38" fontId="12" fillId="9" borderId="88" xfId="1" applyNumberFormat="1" applyFont="1" applyFill="1" applyBorder="1">
      <alignment vertical="center"/>
    </xf>
    <xf numFmtId="0" fontId="12" fillId="0" borderId="0" xfId="1" applyFont="1" applyAlignment="1">
      <alignment horizontal="left" vertical="center" shrinkToFit="1"/>
    </xf>
    <xf numFmtId="0" fontId="12" fillId="5" borderId="120" xfId="1" applyFont="1" applyFill="1" applyBorder="1">
      <alignment vertical="center"/>
    </xf>
    <xf numFmtId="3" fontId="12" fillId="9" borderId="121" xfId="1" applyNumberFormat="1" applyFont="1" applyFill="1" applyBorder="1">
      <alignment vertical="center"/>
    </xf>
    <xf numFmtId="38" fontId="12" fillId="9" borderId="120" xfId="1" applyNumberFormat="1" applyFont="1" applyFill="1" applyBorder="1">
      <alignment vertical="center"/>
    </xf>
    <xf numFmtId="0" fontId="12" fillId="3" borderId="0" xfId="1" applyFont="1" applyFill="1" applyAlignment="1">
      <alignment horizontal="left" vertical="center" shrinkToFit="1"/>
    </xf>
    <xf numFmtId="0" fontId="12" fillId="5" borderId="122" xfId="1" applyFont="1" applyFill="1" applyBorder="1" applyAlignment="1">
      <alignment horizontal="center" vertical="center"/>
    </xf>
    <xf numFmtId="38" fontId="34" fillId="9" borderId="25" xfId="5" applyFont="1" applyFill="1" applyBorder="1">
      <alignment vertical="center"/>
    </xf>
    <xf numFmtId="38" fontId="34" fillId="9" borderId="59" xfId="1" applyNumberFormat="1" applyFont="1" applyFill="1" applyBorder="1">
      <alignment vertical="center"/>
    </xf>
    <xf numFmtId="0" fontId="30" fillId="5" borderId="84" xfId="1" applyFont="1" applyFill="1" applyBorder="1">
      <alignment vertical="center"/>
    </xf>
    <xf numFmtId="0" fontId="30" fillId="5" borderId="85" xfId="1" applyFont="1" applyFill="1" applyBorder="1">
      <alignment vertical="center"/>
    </xf>
    <xf numFmtId="38" fontId="34" fillId="9" borderId="87" xfId="5" applyFont="1" applyFill="1" applyBorder="1" applyAlignment="1">
      <alignment horizontal="right" vertical="center" shrinkToFit="1"/>
    </xf>
    <xf numFmtId="38" fontId="34" fillId="9" borderId="125" xfId="1" applyNumberFormat="1" applyFont="1" applyFill="1" applyBorder="1">
      <alignment vertical="center"/>
    </xf>
    <xf numFmtId="0" fontId="30" fillId="8" borderId="69" xfId="1" applyFont="1" applyFill="1" applyBorder="1">
      <alignment vertical="center"/>
    </xf>
    <xf numFmtId="0" fontId="30" fillId="8" borderId="70" xfId="1" applyFont="1" applyFill="1" applyBorder="1">
      <alignment vertical="center"/>
    </xf>
    <xf numFmtId="38" fontId="34" fillId="9" borderId="3" xfId="5" applyFont="1" applyFill="1" applyBorder="1" applyAlignment="1">
      <alignment horizontal="right" vertical="center" shrinkToFit="1"/>
    </xf>
    <xf numFmtId="38" fontId="34" fillId="9" borderId="126" xfId="1" applyNumberFormat="1" applyFont="1" applyFill="1" applyBorder="1" applyAlignment="1">
      <alignment horizontal="right" vertical="center" shrinkToFit="1"/>
    </xf>
    <xf numFmtId="0" fontId="30" fillId="8" borderId="127" xfId="1" applyFont="1" applyFill="1" applyBorder="1">
      <alignment vertical="center"/>
    </xf>
    <xf numFmtId="0" fontId="30" fillId="8" borderId="128" xfId="1" applyFont="1" applyFill="1" applyBorder="1">
      <alignment vertical="center"/>
    </xf>
    <xf numFmtId="38" fontId="34" fillId="9" borderId="127" xfId="5" applyFont="1" applyFill="1" applyBorder="1" applyAlignment="1">
      <alignment horizontal="right" vertical="center" shrinkToFit="1"/>
    </xf>
    <xf numFmtId="38" fontId="34" fillId="9" borderId="129" xfId="1" applyNumberFormat="1" applyFont="1" applyFill="1" applyBorder="1" applyAlignment="1">
      <alignment horizontal="right" vertical="center" shrinkToFit="1"/>
    </xf>
    <xf numFmtId="0" fontId="12" fillId="0" borderId="95" xfId="1" applyFont="1" applyBorder="1" applyAlignment="1">
      <alignment horizontal="right" vertical="center"/>
    </xf>
    <xf numFmtId="0" fontId="12" fillId="3" borderId="95" xfId="1" applyFont="1" applyFill="1" applyBorder="1" applyAlignment="1">
      <alignment horizontal="right" vertical="center"/>
    </xf>
    <xf numFmtId="0" fontId="34" fillId="11" borderId="50" xfId="1" applyFont="1" applyFill="1" applyBorder="1" applyAlignment="1">
      <alignment horizontal="center" vertical="center" shrinkToFit="1"/>
    </xf>
    <xf numFmtId="0" fontId="34" fillId="11" borderId="130" xfId="1" applyFont="1" applyFill="1" applyBorder="1" applyAlignment="1">
      <alignment horizontal="center" vertical="center" shrinkToFit="1"/>
    </xf>
    <xf numFmtId="3" fontId="34" fillId="11" borderId="131" xfId="1" applyNumberFormat="1" applyFont="1" applyFill="1" applyBorder="1" applyAlignment="1">
      <alignment horizontal="center" vertical="center" shrinkToFit="1"/>
    </xf>
    <xf numFmtId="3" fontId="34" fillId="11" borderId="52" xfId="1" applyNumberFormat="1" applyFont="1" applyFill="1" applyBorder="1" applyAlignment="1">
      <alignment horizontal="center" vertical="center" wrapText="1" shrinkToFit="1"/>
    </xf>
    <xf numFmtId="3" fontId="34" fillId="11" borderId="52" xfId="1" applyNumberFormat="1" applyFont="1" applyFill="1" applyBorder="1" applyAlignment="1">
      <alignment horizontal="center" vertical="center" shrinkToFit="1"/>
    </xf>
    <xf numFmtId="0" fontId="34" fillId="11" borderId="51" xfId="1" applyFont="1" applyFill="1" applyBorder="1" applyAlignment="1">
      <alignment horizontal="center" vertical="center" shrinkToFit="1"/>
    </xf>
    <xf numFmtId="0" fontId="12" fillId="0" borderId="0" xfId="1" applyFont="1" applyAlignment="1">
      <alignment vertical="center" shrinkToFit="1"/>
    </xf>
    <xf numFmtId="0" fontId="12" fillId="3" borderId="0" xfId="1" applyFont="1" applyFill="1" applyAlignment="1">
      <alignment vertical="center" shrinkToFit="1"/>
    </xf>
    <xf numFmtId="0" fontId="30" fillId="11" borderId="132" xfId="1" applyFont="1" applyFill="1" applyBorder="1" applyAlignment="1">
      <alignment horizontal="center" vertical="center" shrinkToFit="1"/>
    </xf>
    <xf numFmtId="0" fontId="12" fillId="0" borderId="89" xfId="1" applyFont="1" applyBorder="1" applyAlignment="1">
      <alignment horizontal="left" vertical="center" shrinkToFit="1"/>
    </xf>
    <xf numFmtId="0" fontId="12" fillId="0" borderId="133" xfId="1" applyFont="1" applyBorder="1" applyAlignment="1">
      <alignment horizontal="left" vertical="center" shrinkToFit="1"/>
    </xf>
    <xf numFmtId="0" fontId="12" fillId="12" borderId="134" xfId="1" applyFont="1" applyFill="1" applyBorder="1" applyAlignment="1">
      <alignment horizontal="right" vertical="center" shrinkToFit="1"/>
    </xf>
    <xf numFmtId="0" fontId="12" fillId="0" borderId="91" xfId="1" applyFont="1" applyBorder="1" applyAlignment="1">
      <alignment horizontal="right" vertical="center" shrinkToFit="1"/>
    </xf>
    <xf numFmtId="0" fontId="12" fillId="0" borderId="135" xfId="1" applyFont="1" applyBorder="1" applyAlignment="1">
      <alignment horizontal="right" vertical="center" shrinkToFit="1"/>
    </xf>
    <xf numFmtId="3" fontId="12" fillId="0" borderId="136" xfId="1" applyNumberFormat="1" applyFont="1" applyBorder="1" applyAlignment="1">
      <alignment horizontal="right" vertical="center" shrinkToFit="1"/>
    </xf>
    <xf numFmtId="3" fontId="12" fillId="7" borderId="137" xfId="1" applyNumberFormat="1" applyFont="1" applyFill="1" applyBorder="1" applyAlignment="1">
      <alignment horizontal="right" vertical="center" shrinkToFit="1"/>
    </xf>
    <xf numFmtId="14" fontId="12" fillId="9" borderId="138" xfId="1" applyNumberFormat="1" applyFont="1" applyFill="1" applyBorder="1" applyAlignment="1">
      <alignment horizontal="right" vertical="center" shrinkToFit="1"/>
    </xf>
    <xf numFmtId="14" fontId="12" fillId="9" borderId="80" xfId="1" applyNumberFormat="1" applyFont="1" applyFill="1" applyBorder="1" applyAlignment="1">
      <alignment horizontal="right" vertical="center" shrinkToFit="1"/>
    </xf>
    <xf numFmtId="0" fontId="12" fillId="4" borderId="139" xfId="1" applyFont="1" applyFill="1" applyBorder="1" applyAlignment="1">
      <alignment horizontal="left" vertical="center"/>
    </xf>
    <xf numFmtId="0" fontId="36" fillId="13" borderId="139" xfId="1" applyFont="1" applyFill="1" applyBorder="1" applyAlignment="1">
      <alignment horizontal="left" vertical="center"/>
    </xf>
    <xf numFmtId="0" fontId="12" fillId="0" borderId="82" xfId="1" applyFont="1" applyBorder="1" applyAlignment="1">
      <alignment horizontal="left" vertical="center" shrinkToFit="1"/>
    </xf>
    <xf numFmtId="0" fontId="12" fillId="13" borderId="139" xfId="1" applyFont="1" applyFill="1" applyBorder="1" applyAlignment="1">
      <alignment horizontal="left" vertical="center"/>
    </xf>
    <xf numFmtId="0" fontId="12" fillId="0" borderId="140" xfId="1" applyFont="1" applyBorder="1" applyAlignment="1">
      <alignment horizontal="left" vertical="center" shrinkToFit="1"/>
    </xf>
    <xf numFmtId="0" fontId="12" fillId="12" borderId="141" xfId="1" applyFont="1" applyFill="1" applyBorder="1" applyAlignment="1">
      <alignment horizontal="right" vertical="center" shrinkToFit="1"/>
    </xf>
    <xf numFmtId="0" fontId="12" fillId="0" borderId="83" xfId="1" applyFont="1" applyBorder="1" applyAlignment="1">
      <alignment horizontal="right" vertical="center" shrinkToFit="1"/>
    </xf>
    <xf numFmtId="3" fontId="12" fillId="0" borderId="141" xfId="1" applyNumberFormat="1" applyFont="1" applyBorder="1" applyAlignment="1">
      <alignment horizontal="right" vertical="center" shrinkToFit="1"/>
    </xf>
    <xf numFmtId="3" fontId="12" fillId="7" borderId="136" xfId="1" applyNumberFormat="1" applyFont="1" applyFill="1" applyBorder="1" applyAlignment="1">
      <alignment horizontal="right" vertical="center" shrinkToFit="1"/>
    </xf>
    <xf numFmtId="14" fontId="12" fillId="9" borderId="134" xfId="1" applyNumberFormat="1" applyFont="1" applyFill="1" applyBorder="1" applyAlignment="1">
      <alignment horizontal="right" vertical="center" shrinkToFit="1"/>
    </xf>
    <xf numFmtId="14" fontId="12" fillId="9" borderId="88" xfId="1" applyNumberFormat="1" applyFont="1" applyFill="1" applyBorder="1" applyAlignment="1">
      <alignment horizontal="right" vertical="center" shrinkToFit="1"/>
    </xf>
    <xf numFmtId="0" fontId="12" fillId="4" borderId="142" xfId="1" applyFont="1" applyFill="1" applyBorder="1" applyAlignment="1">
      <alignment horizontal="left" vertical="center"/>
    </xf>
    <xf numFmtId="0" fontId="36" fillId="13" borderId="142" xfId="1" applyFont="1" applyFill="1" applyBorder="1" applyAlignment="1">
      <alignment horizontal="left" vertical="center"/>
    </xf>
    <xf numFmtId="0" fontId="12" fillId="0" borderId="90" xfId="1" applyFont="1" applyBorder="1" applyAlignment="1">
      <alignment horizontal="left" vertical="center" shrinkToFit="1"/>
    </xf>
    <xf numFmtId="0" fontId="12" fillId="13" borderId="142" xfId="1" applyFont="1" applyFill="1" applyBorder="1" applyAlignment="1">
      <alignment horizontal="left" vertical="center"/>
    </xf>
    <xf numFmtId="3" fontId="12" fillId="0" borderId="143" xfId="1" applyNumberFormat="1" applyFont="1" applyBorder="1" applyAlignment="1">
      <alignment horizontal="right" vertical="center" shrinkToFit="1"/>
    </xf>
    <xf numFmtId="0" fontId="12" fillId="12" borderId="138" xfId="1" applyFont="1" applyFill="1" applyBorder="1" applyAlignment="1">
      <alignment horizontal="right" vertical="center" shrinkToFit="1"/>
    </xf>
    <xf numFmtId="3" fontId="12" fillId="0" borderId="137" xfId="1" applyNumberFormat="1" applyFont="1" applyBorder="1" applyAlignment="1">
      <alignment horizontal="right" vertical="center" shrinkToFit="1"/>
    </xf>
    <xf numFmtId="3" fontId="12" fillId="7" borderId="138" xfId="1" applyNumberFormat="1" applyFont="1" applyFill="1" applyBorder="1" applyAlignment="1">
      <alignment horizontal="right" vertical="center" shrinkToFit="1"/>
    </xf>
    <xf numFmtId="3" fontId="12" fillId="7" borderId="134" xfId="1" applyNumberFormat="1" applyFont="1" applyFill="1" applyBorder="1" applyAlignment="1">
      <alignment horizontal="right" vertical="center" shrinkToFit="1"/>
    </xf>
    <xf numFmtId="14" fontId="12" fillId="9" borderId="136" xfId="1" applyNumberFormat="1" applyFont="1" applyFill="1" applyBorder="1" applyAlignment="1">
      <alignment horizontal="right" vertical="center" wrapText="1" shrinkToFit="1"/>
    </xf>
    <xf numFmtId="0" fontId="12" fillId="0" borderId="83" xfId="1" quotePrefix="1" applyFont="1" applyBorder="1" applyAlignment="1">
      <alignment horizontal="right" vertical="center" shrinkToFit="1"/>
    </xf>
    <xf numFmtId="0" fontId="12" fillId="0" borderId="97" xfId="1" applyFont="1" applyBorder="1" applyAlignment="1">
      <alignment horizontal="left" vertical="center" shrinkToFit="1"/>
    </xf>
    <xf numFmtId="0" fontId="12" fillId="0" borderId="144" xfId="1" applyFont="1" applyBorder="1" applyAlignment="1">
      <alignment horizontal="left" vertical="center" shrinkToFit="1"/>
    </xf>
    <xf numFmtId="0" fontId="12" fillId="12" borderId="145" xfId="1" applyFont="1" applyFill="1" applyBorder="1" applyAlignment="1">
      <alignment horizontal="right" vertical="center" shrinkToFit="1"/>
    </xf>
    <xf numFmtId="0" fontId="12" fillId="0" borderId="99" xfId="1" applyFont="1" applyBorder="1" applyAlignment="1">
      <alignment horizontal="right" vertical="center" shrinkToFit="1"/>
    </xf>
    <xf numFmtId="3" fontId="12" fillId="0" borderId="99" xfId="1" applyNumberFormat="1" applyFont="1" applyBorder="1" applyAlignment="1">
      <alignment horizontal="right" vertical="center" shrinkToFit="1"/>
    </xf>
    <xf numFmtId="3" fontId="12" fillId="7" borderId="114" xfId="1" applyNumberFormat="1" applyFont="1" applyFill="1" applyBorder="1" applyAlignment="1">
      <alignment horizontal="right" vertical="center" shrinkToFit="1"/>
    </xf>
    <xf numFmtId="14" fontId="12" fillId="9" borderId="146" xfId="1" applyNumberFormat="1" applyFont="1" applyFill="1" applyBorder="1" applyAlignment="1">
      <alignment horizontal="right" vertical="center" shrinkToFit="1"/>
    </xf>
    <xf numFmtId="14" fontId="12" fillId="9" borderId="96" xfId="1" applyNumberFormat="1" applyFont="1" applyFill="1" applyBorder="1" applyAlignment="1">
      <alignment horizontal="right" vertical="center" shrinkToFit="1"/>
    </xf>
    <xf numFmtId="0" fontId="12" fillId="4" borderId="147" xfId="1" applyFont="1" applyFill="1" applyBorder="1" applyAlignment="1">
      <alignment horizontal="left" vertical="center"/>
    </xf>
    <xf numFmtId="0" fontId="36" fillId="13" borderId="147" xfId="1" applyFont="1" applyFill="1" applyBorder="1" applyAlignment="1">
      <alignment horizontal="left" vertical="center"/>
    </xf>
    <xf numFmtId="0" fontId="12" fillId="0" borderId="98" xfId="1" applyFont="1" applyBorder="1" applyAlignment="1">
      <alignment horizontal="left" vertical="center" shrinkToFit="1"/>
    </xf>
    <xf numFmtId="0" fontId="12" fillId="8" borderId="101" xfId="1" applyFont="1" applyFill="1" applyBorder="1" applyAlignment="1">
      <alignment horizontal="left" vertical="center" shrinkToFit="1"/>
    </xf>
    <xf numFmtId="0" fontId="12" fillId="8" borderId="148" xfId="1" applyFont="1" applyFill="1" applyBorder="1" applyAlignment="1">
      <alignment horizontal="left" vertical="center" shrinkToFit="1"/>
    </xf>
    <xf numFmtId="0" fontId="12" fillId="8" borderId="117" xfId="1" applyFont="1" applyFill="1" applyBorder="1" applyAlignment="1">
      <alignment horizontal="left" vertical="center" shrinkToFit="1"/>
    </xf>
    <xf numFmtId="3" fontId="34" fillId="8" borderId="117" xfId="1" applyNumberFormat="1" applyFont="1" applyFill="1" applyBorder="1" applyAlignment="1">
      <alignment horizontal="right" vertical="center" shrinkToFit="1"/>
    </xf>
    <xf numFmtId="0" fontId="12" fillId="8" borderId="115" xfId="1" applyFont="1" applyFill="1" applyBorder="1" applyAlignment="1">
      <alignment horizontal="left" vertical="center" shrinkToFit="1"/>
    </xf>
    <xf numFmtId="0" fontId="12" fillId="8" borderId="102" xfId="1" applyFont="1" applyFill="1" applyBorder="1" applyAlignment="1">
      <alignment horizontal="left" vertical="center" shrinkToFit="1"/>
    </xf>
    <xf numFmtId="0" fontId="12" fillId="8" borderId="150" xfId="1" applyFont="1" applyFill="1" applyBorder="1" applyAlignment="1">
      <alignment horizontal="left" vertical="center" shrinkToFit="1"/>
    </xf>
    <xf numFmtId="0" fontId="12" fillId="8" borderId="93" xfId="1" applyFont="1" applyFill="1" applyBorder="1" applyAlignment="1">
      <alignment horizontal="left" vertical="center" shrinkToFit="1"/>
    </xf>
    <xf numFmtId="0" fontId="12" fillId="0" borderId="0" xfId="1" applyFont="1" applyAlignment="1">
      <alignment horizontal="right" vertical="center"/>
    </xf>
    <xf numFmtId="0" fontId="26" fillId="0" borderId="0" xfId="1" applyFont="1" applyBorder="1">
      <alignment vertical="center"/>
    </xf>
    <xf numFmtId="3" fontId="34" fillId="11" borderId="50" xfId="1" applyNumberFormat="1" applyFont="1" applyFill="1" applyBorder="1" applyAlignment="1">
      <alignment horizontal="center" vertical="center" shrinkToFit="1"/>
    </xf>
    <xf numFmtId="0" fontId="34" fillId="11" borderId="52" xfId="1" applyFont="1" applyFill="1" applyBorder="1" applyAlignment="1">
      <alignment horizontal="center" vertical="center"/>
    </xf>
    <xf numFmtId="3" fontId="34" fillId="11" borderId="51" xfId="1" applyNumberFormat="1" applyFont="1" applyFill="1" applyBorder="1" applyAlignment="1">
      <alignment horizontal="center" vertical="center" shrinkToFit="1"/>
    </xf>
    <xf numFmtId="0" fontId="39" fillId="0" borderId="0" xfId="6" applyFont="1" applyFill="1" applyBorder="1" applyAlignment="1">
      <alignment vertical="center"/>
    </xf>
    <xf numFmtId="0" fontId="12" fillId="3" borderId="0" xfId="1" applyFont="1" applyFill="1" applyAlignment="1">
      <alignment horizontal="right" vertical="center"/>
    </xf>
    <xf numFmtId="0" fontId="39" fillId="3" borderId="0" xfId="6" applyFont="1" applyFill="1" applyBorder="1" applyAlignment="1">
      <alignment vertical="center"/>
    </xf>
    <xf numFmtId="0" fontId="12" fillId="0" borderId="81" xfId="1" applyFont="1" applyBorder="1" applyAlignment="1">
      <alignment horizontal="left" vertical="center" shrinkToFit="1"/>
    </xf>
    <xf numFmtId="3" fontId="12" fillId="0" borderId="139" xfId="1" applyNumberFormat="1" applyFont="1" applyBorder="1">
      <alignment vertical="center"/>
    </xf>
    <xf numFmtId="14" fontId="12" fillId="9" borderId="82" xfId="1" applyNumberFormat="1" applyFont="1" applyFill="1" applyBorder="1">
      <alignment vertical="center"/>
    </xf>
    <xf numFmtId="3" fontId="40" fillId="0" borderId="0" xfId="6" applyNumberFormat="1" applyFont="1" applyFill="1" applyBorder="1" applyAlignment="1">
      <alignment vertical="center"/>
    </xf>
    <xf numFmtId="3" fontId="40" fillId="3" borderId="0" xfId="6" applyNumberFormat="1" applyFont="1" applyFill="1" applyBorder="1" applyAlignment="1">
      <alignment vertical="center"/>
    </xf>
    <xf numFmtId="3" fontId="12" fillId="0" borderId="142" xfId="1" applyNumberFormat="1" applyFont="1" applyBorder="1">
      <alignment vertical="center"/>
    </xf>
    <xf numFmtId="14" fontId="12" fillId="9" borderId="90" xfId="1" applyNumberFormat="1" applyFont="1" applyFill="1" applyBorder="1">
      <alignment vertical="center"/>
    </xf>
    <xf numFmtId="3" fontId="41" fillId="0" borderId="0" xfId="6" applyNumberFormat="1" applyFont="1" applyAlignment="1">
      <alignment horizontal="left" vertical="center"/>
    </xf>
    <xf numFmtId="3" fontId="41" fillId="3" borderId="0" xfId="6" applyNumberFormat="1" applyFont="1" applyFill="1" applyAlignment="1">
      <alignment horizontal="left" vertical="center"/>
    </xf>
    <xf numFmtId="0" fontId="12" fillId="0" borderId="56" xfId="1" applyFont="1" applyBorder="1" applyAlignment="1">
      <alignment horizontal="left" vertical="center" shrinkToFit="1"/>
    </xf>
    <xf numFmtId="3" fontId="12" fillId="0" borderId="165" xfId="1" applyNumberFormat="1" applyFont="1" applyBorder="1">
      <alignment vertical="center"/>
    </xf>
    <xf numFmtId="14" fontId="12" fillId="9" borderId="57" xfId="1" applyNumberFormat="1" applyFont="1" applyFill="1" applyBorder="1" applyAlignment="1">
      <alignment horizontal="right" vertical="center" shrinkToFit="1"/>
    </xf>
    <xf numFmtId="14" fontId="12" fillId="9" borderId="47" xfId="1" applyNumberFormat="1" applyFont="1" applyFill="1" applyBorder="1">
      <alignment vertical="center"/>
    </xf>
    <xf numFmtId="0" fontId="12" fillId="0" borderId="173" xfId="1" applyFont="1" applyBorder="1" applyAlignment="1">
      <alignment horizontal="left" vertical="center" shrinkToFit="1"/>
    </xf>
    <xf numFmtId="3" fontId="12" fillId="0" borderId="173" xfId="1" applyNumberFormat="1" applyFont="1" applyBorder="1">
      <alignment vertical="center"/>
    </xf>
    <xf numFmtId="14" fontId="12" fillId="9" borderId="98" xfId="1" quotePrefix="1" applyNumberFormat="1" applyFont="1" applyFill="1" applyBorder="1" applyAlignment="1">
      <alignment horizontal="right" vertical="center" shrinkToFit="1"/>
    </xf>
    <xf numFmtId="0" fontId="12" fillId="8" borderId="94" xfId="1" applyFont="1" applyFill="1" applyBorder="1">
      <alignment vertical="center"/>
    </xf>
    <xf numFmtId="0" fontId="12" fillId="8" borderId="92" xfId="1" applyFont="1" applyFill="1" applyBorder="1" applyAlignment="1">
      <alignment horizontal="left" vertical="center" shrinkToFit="1"/>
    </xf>
    <xf numFmtId="3" fontId="34" fillId="8" borderId="94" xfId="1" applyNumberFormat="1" applyFont="1" applyFill="1" applyBorder="1">
      <alignment vertical="center"/>
    </xf>
    <xf numFmtId="3" fontId="12" fillId="8" borderId="93" xfId="1" applyNumberFormat="1" applyFont="1" applyFill="1" applyBorder="1" applyAlignment="1">
      <alignment horizontal="right" vertical="center" shrinkToFit="1"/>
    </xf>
    <xf numFmtId="0" fontId="26" fillId="0" borderId="0" xfId="1" applyFont="1">
      <alignment vertical="center"/>
    </xf>
    <xf numFmtId="49" fontId="42" fillId="0" borderId="0" xfId="2" applyNumberFormat="1" applyFont="1" applyBorder="1" applyAlignment="1">
      <alignment horizontal="center" vertical="center" wrapText="1"/>
    </xf>
    <xf numFmtId="0" fontId="10" fillId="3" borderId="0" xfId="2" applyFont="1" applyFill="1"/>
    <xf numFmtId="49" fontId="14" fillId="0" borderId="3" xfId="2" applyNumberFormat="1" applyFont="1" applyBorder="1" applyAlignment="1">
      <alignment horizontal="left" vertical="center"/>
    </xf>
    <xf numFmtId="0" fontId="11" fillId="0" borderId="3" xfId="2" applyNumberFormat="1" applyFont="1" applyBorder="1" applyAlignment="1">
      <alignment horizontal="center" vertical="center"/>
    </xf>
    <xf numFmtId="0" fontId="11" fillId="0" borderId="2" xfId="2" applyNumberFormat="1" applyFont="1" applyBorder="1" applyAlignment="1">
      <alignment horizontal="center" vertical="center"/>
    </xf>
    <xf numFmtId="0" fontId="25" fillId="5" borderId="0" xfId="1" applyFont="1" applyFill="1" applyBorder="1" applyAlignment="1">
      <alignment horizontal="left" vertical="center"/>
    </xf>
    <xf numFmtId="49" fontId="13" fillId="4" borderId="28" xfId="2" applyNumberFormat="1" applyFont="1" applyFill="1" applyBorder="1" applyAlignment="1">
      <alignment horizontal="center" vertical="center" wrapText="1"/>
    </xf>
    <xf numFmtId="49" fontId="13" fillId="4" borderId="28" xfId="2" applyNumberFormat="1" applyFont="1" applyFill="1" applyBorder="1" applyAlignment="1">
      <alignment horizontal="centerContinuous" vertical="center" wrapText="1"/>
    </xf>
    <xf numFmtId="49" fontId="13" fillId="4" borderId="23" xfId="2" applyNumberFormat="1" applyFont="1" applyFill="1" applyBorder="1" applyAlignment="1">
      <alignment horizontal="center" vertical="center" wrapText="1"/>
    </xf>
    <xf numFmtId="180" fontId="27" fillId="0" borderId="33" xfId="2" applyNumberFormat="1" applyFont="1" applyBorder="1" applyAlignment="1">
      <alignment horizontal="center" vertical="center" wrapText="1"/>
    </xf>
    <xf numFmtId="180" fontId="27" fillId="0" borderId="22" xfId="2" applyNumberFormat="1" applyFont="1" applyBorder="1" applyAlignment="1">
      <alignment horizontal="center" vertical="center" wrapText="1"/>
    </xf>
    <xf numFmtId="49" fontId="10" fillId="3" borderId="0" xfId="1" applyNumberFormat="1" applyFont="1" applyFill="1" applyAlignment="1">
      <alignment horizontal="center" vertical="center"/>
    </xf>
    <xf numFmtId="0" fontId="38" fillId="0" borderId="0" xfId="1" applyFont="1" applyAlignment="1">
      <alignment horizontal="left" vertical="center"/>
    </xf>
    <xf numFmtId="0" fontId="38" fillId="3" borderId="0" xfId="1" applyFont="1" applyFill="1" applyAlignment="1">
      <alignment horizontal="left" vertical="center"/>
    </xf>
    <xf numFmtId="0" fontId="12" fillId="0" borderId="0" xfId="1" applyFont="1" applyBorder="1" applyAlignment="1">
      <alignment horizontal="left" vertical="top"/>
    </xf>
    <xf numFmtId="0" fontId="12" fillId="3" borderId="0" xfId="1" applyFont="1" applyFill="1" applyBorder="1" applyAlignment="1">
      <alignment horizontal="left" vertical="top"/>
    </xf>
    <xf numFmtId="0" fontId="43" fillId="10" borderId="52" xfId="1" applyFont="1" applyFill="1" applyBorder="1" applyAlignment="1">
      <alignment horizontal="center" vertical="center"/>
    </xf>
    <xf numFmtId="38" fontId="8" fillId="7" borderId="62" xfId="4" applyFont="1" applyFill="1" applyBorder="1" applyAlignment="1">
      <alignment horizontal="right" vertical="center"/>
    </xf>
    <xf numFmtId="0" fontId="12" fillId="0" borderId="67" xfId="1" applyFont="1" applyBorder="1" applyAlignment="1">
      <alignment vertical="center" shrinkToFit="1"/>
    </xf>
    <xf numFmtId="38" fontId="12" fillId="7" borderId="68" xfId="5" applyFont="1" applyFill="1" applyBorder="1">
      <alignment vertical="center"/>
    </xf>
    <xf numFmtId="38" fontId="12" fillId="7" borderId="47" xfId="1" applyNumberFormat="1" applyFont="1" applyFill="1" applyBorder="1">
      <alignment vertical="center"/>
    </xf>
    <xf numFmtId="38" fontId="8" fillId="7" borderId="71" xfId="4" applyFont="1" applyFill="1" applyBorder="1" applyAlignment="1">
      <alignment horizontal="right" vertical="center"/>
    </xf>
    <xf numFmtId="0" fontId="12" fillId="0" borderId="73" xfId="1" applyFont="1" applyBorder="1" applyAlignment="1">
      <alignment vertical="center" shrinkToFit="1"/>
    </xf>
    <xf numFmtId="38" fontId="12" fillId="7" borderId="83" xfId="1" applyNumberFormat="1" applyFont="1" applyFill="1" applyBorder="1">
      <alignment vertical="center"/>
    </xf>
    <xf numFmtId="38" fontId="12" fillId="7" borderId="82" xfId="1" applyNumberFormat="1" applyFont="1" applyFill="1" applyBorder="1">
      <alignment vertical="center"/>
    </xf>
    <xf numFmtId="38" fontId="8" fillId="7" borderId="79" xfId="4" applyFont="1" applyFill="1" applyBorder="1" applyAlignment="1">
      <alignment horizontal="right" vertical="center"/>
    </xf>
    <xf numFmtId="0" fontId="12" fillId="0" borderId="80" xfId="1" applyFont="1" applyBorder="1">
      <alignment vertical="center"/>
    </xf>
    <xf numFmtId="38" fontId="8" fillId="7" borderId="86" xfId="4" applyFont="1" applyFill="1" applyBorder="1" applyAlignment="1">
      <alignment horizontal="right" vertical="center"/>
    </xf>
    <xf numFmtId="0" fontId="12" fillId="0" borderId="88" xfId="1" applyFont="1" applyBorder="1">
      <alignment vertical="center"/>
    </xf>
    <xf numFmtId="38" fontId="44" fillId="7" borderId="94" xfId="4" applyFont="1" applyFill="1" applyBorder="1" applyAlignment="1">
      <alignment horizontal="right" vertical="center"/>
    </xf>
    <xf numFmtId="0" fontId="12" fillId="0" borderId="88" xfId="1" applyFont="1" applyBorder="1" applyAlignment="1">
      <alignment vertical="center" shrinkToFit="1"/>
    </xf>
    <xf numFmtId="0" fontId="12" fillId="0" borderId="96" xfId="1" applyFont="1" applyBorder="1">
      <alignment vertical="center"/>
    </xf>
    <xf numFmtId="38" fontId="12" fillId="7" borderId="99" xfId="5" applyFont="1" applyFill="1" applyBorder="1">
      <alignment vertical="center"/>
    </xf>
    <xf numFmtId="38" fontId="12" fillId="7" borderId="98" xfId="1" applyNumberFormat="1" applyFont="1" applyFill="1" applyBorder="1">
      <alignment vertical="center"/>
    </xf>
    <xf numFmtId="38" fontId="34" fillId="5" borderId="103" xfId="5" applyFont="1" applyFill="1" applyBorder="1">
      <alignment vertical="center"/>
    </xf>
    <xf numFmtId="38" fontId="34" fillId="5" borderId="93" xfId="1" applyNumberFormat="1" applyFont="1" applyFill="1" applyBorder="1">
      <alignment vertical="center"/>
    </xf>
    <xf numFmtId="0" fontId="12" fillId="0" borderId="104" xfId="1" applyFont="1" applyBorder="1">
      <alignment vertical="center"/>
    </xf>
    <xf numFmtId="38" fontId="12" fillId="7" borderId="105" xfId="5" applyFont="1" applyFill="1" applyBorder="1">
      <alignment vertical="center"/>
    </xf>
    <xf numFmtId="38" fontId="12" fillId="7" borderId="104" xfId="1" applyNumberFormat="1" applyFont="1" applyFill="1" applyBorder="1">
      <alignment vertical="center"/>
    </xf>
    <xf numFmtId="0" fontId="12" fillId="0" borderId="59" xfId="1" applyFont="1" applyBorder="1">
      <alignment vertical="center"/>
    </xf>
    <xf numFmtId="3" fontId="12" fillId="7" borderId="43" xfId="1" applyNumberFormat="1" applyFont="1" applyFill="1" applyBorder="1">
      <alignment vertical="center"/>
    </xf>
    <xf numFmtId="38" fontId="12" fillId="7" borderId="111" xfId="1" applyNumberFormat="1" applyFont="1" applyFill="1" applyBorder="1">
      <alignment vertical="center"/>
    </xf>
    <xf numFmtId="14" fontId="12" fillId="0" borderId="112" xfId="1" applyNumberFormat="1" applyFont="1" applyBorder="1">
      <alignment vertical="center"/>
    </xf>
    <xf numFmtId="14" fontId="12" fillId="0" borderId="49" xfId="1" applyNumberFormat="1" applyFont="1" applyBorder="1">
      <alignment vertical="center"/>
    </xf>
    <xf numFmtId="0" fontId="12" fillId="0" borderId="113" xfId="1" applyFont="1" applyBorder="1" applyAlignment="1">
      <alignment vertical="center" shrinkToFit="1"/>
    </xf>
    <xf numFmtId="3" fontId="12" fillId="7" borderId="91" xfId="1" applyNumberFormat="1" applyFont="1" applyFill="1" applyBorder="1">
      <alignment vertical="center"/>
    </xf>
    <xf numFmtId="38" fontId="12" fillId="7" borderId="90" xfId="1" applyNumberFormat="1" applyFont="1" applyFill="1" applyBorder="1">
      <alignment vertical="center"/>
    </xf>
    <xf numFmtId="14" fontId="12" fillId="0" borderId="114" xfId="1" applyNumberFormat="1" applyFont="1" applyBorder="1">
      <alignment vertical="center"/>
    </xf>
    <xf numFmtId="14" fontId="12" fillId="0" borderId="96" xfId="1" applyNumberFormat="1" applyFont="1" applyBorder="1">
      <alignment vertical="center"/>
    </xf>
    <xf numFmtId="0" fontId="12" fillId="0" borderId="73" xfId="1" applyFont="1" applyBorder="1">
      <alignment vertical="center"/>
    </xf>
    <xf numFmtId="3" fontId="12" fillId="7" borderId="119" xfId="1" applyNumberFormat="1" applyFont="1" applyFill="1" applyBorder="1">
      <alignment vertical="center"/>
    </xf>
    <xf numFmtId="38" fontId="12" fillId="7" borderId="73" xfId="1" applyNumberFormat="1" applyFont="1" applyFill="1" applyBorder="1">
      <alignment vertical="center"/>
    </xf>
    <xf numFmtId="3" fontId="12" fillId="7" borderId="105" xfId="1" applyNumberFormat="1" applyFont="1" applyFill="1" applyBorder="1">
      <alignment vertical="center"/>
    </xf>
    <xf numFmtId="38" fontId="12" fillId="7" borderId="88" xfId="1" applyNumberFormat="1" applyFont="1" applyFill="1" applyBorder="1">
      <alignment vertical="center"/>
    </xf>
    <xf numFmtId="0" fontId="12" fillId="0" borderId="120" xfId="1" applyFont="1" applyBorder="1">
      <alignment vertical="center"/>
    </xf>
    <xf numFmtId="3" fontId="12" fillId="7" borderId="121" xfId="1" applyNumberFormat="1" applyFont="1" applyFill="1" applyBorder="1">
      <alignment vertical="center"/>
    </xf>
    <xf numFmtId="38" fontId="12" fillId="7" borderId="120" xfId="1" applyNumberFormat="1" applyFont="1" applyFill="1" applyBorder="1">
      <alignment vertical="center"/>
    </xf>
    <xf numFmtId="38" fontId="34" fillId="5" borderId="25" xfId="5" applyFont="1" applyFill="1" applyBorder="1">
      <alignment vertical="center"/>
    </xf>
    <xf numFmtId="38" fontId="34" fillId="5" borderId="59" xfId="1" applyNumberFormat="1" applyFont="1" applyFill="1" applyBorder="1">
      <alignment vertical="center"/>
    </xf>
    <xf numFmtId="38" fontId="34" fillId="5" borderId="87" xfId="5" applyFont="1" applyFill="1" applyBorder="1" applyAlignment="1">
      <alignment horizontal="right" vertical="center" shrinkToFit="1"/>
    </xf>
    <xf numFmtId="38" fontId="34" fillId="5" borderId="125" xfId="1" applyNumberFormat="1" applyFont="1" applyFill="1" applyBorder="1">
      <alignment vertical="center"/>
    </xf>
    <xf numFmtId="38" fontId="34" fillId="8" borderId="3" xfId="5" applyFont="1" applyFill="1" applyBorder="1" applyAlignment="1">
      <alignment horizontal="right" vertical="center" shrinkToFit="1"/>
    </xf>
    <xf numFmtId="38" fontId="34" fillId="8" borderId="126" xfId="1" applyNumberFormat="1" applyFont="1" applyFill="1" applyBorder="1" applyAlignment="1">
      <alignment horizontal="right" vertical="center" shrinkToFit="1"/>
    </xf>
    <xf numFmtId="38" fontId="34" fillId="0" borderId="3" xfId="5" applyFont="1" applyFill="1" applyBorder="1" applyAlignment="1">
      <alignment horizontal="right" vertical="center" shrinkToFit="1"/>
    </xf>
    <xf numFmtId="38" fontId="34" fillId="8" borderId="127" xfId="5" applyFont="1" applyFill="1" applyBorder="1" applyAlignment="1">
      <alignment horizontal="right" vertical="center" shrinkToFit="1"/>
    </xf>
    <xf numFmtId="38" fontId="34" fillId="8" borderId="129" xfId="1" applyNumberFormat="1" applyFont="1" applyFill="1" applyBorder="1" applyAlignment="1">
      <alignment horizontal="right" vertical="center" shrinkToFit="1"/>
    </xf>
    <xf numFmtId="0" fontId="34" fillId="11" borderId="52" xfId="1" applyFont="1" applyFill="1" applyBorder="1" applyAlignment="1">
      <alignment horizontal="center" vertical="center" shrinkToFit="1"/>
    </xf>
    <xf numFmtId="14" fontId="12" fillId="0" borderId="138" xfId="1" applyNumberFormat="1" applyFont="1" applyBorder="1" applyAlignment="1">
      <alignment horizontal="right" vertical="center" shrinkToFit="1"/>
    </xf>
    <xf numFmtId="14" fontId="12" fillId="0" borderId="80" xfId="1" applyNumberFormat="1" applyFont="1" applyBorder="1" applyAlignment="1">
      <alignment horizontal="right" vertical="center" shrinkToFit="1"/>
    </xf>
    <xf numFmtId="0" fontId="12" fillId="0" borderId="139" xfId="1" applyFont="1" applyFill="1" applyBorder="1" applyAlignment="1">
      <alignment horizontal="left" vertical="center"/>
    </xf>
    <xf numFmtId="0" fontId="36" fillId="0" borderId="139" xfId="1" applyFont="1" applyBorder="1" applyAlignment="1">
      <alignment horizontal="left" vertical="center"/>
    </xf>
    <xf numFmtId="0" fontId="12" fillId="0" borderId="82" xfId="1" applyFont="1" applyBorder="1" applyAlignment="1">
      <alignment horizontal="left" vertical="center"/>
    </xf>
    <xf numFmtId="14" fontId="12" fillId="0" borderId="134" xfId="1" applyNumberFormat="1" applyFont="1" applyBorder="1" applyAlignment="1">
      <alignment horizontal="right" vertical="center" shrinkToFit="1"/>
    </xf>
    <xf numFmtId="0" fontId="12" fillId="0" borderId="142" xfId="1" applyFont="1" applyFill="1" applyBorder="1" applyAlignment="1">
      <alignment horizontal="left" vertical="center"/>
    </xf>
    <xf numFmtId="0" fontId="36" fillId="0" borderId="142" xfId="1" applyFont="1" applyBorder="1" applyAlignment="1">
      <alignment horizontal="left" vertical="center"/>
    </xf>
    <xf numFmtId="0" fontId="12" fillId="0" borderId="90" xfId="1" applyFont="1" applyBorder="1" applyAlignment="1">
      <alignment horizontal="left" vertical="center"/>
    </xf>
    <xf numFmtId="14" fontId="12" fillId="0" borderId="136" xfId="1" applyNumberFormat="1" applyFont="1" applyBorder="1" applyAlignment="1">
      <alignment horizontal="right" vertical="center" wrapText="1" shrinkToFit="1"/>
    </xf>
    <xf numFmtId="14" fontId="12" fillId="0" borderId="88" xfId="1" applyNumberFormat="1" applyFont="1" applyBorder="1" applyAlignment="1">
      <alignment horizontal="right" vertical="center" shrinkToFit="1"/>
    </xf>
    <xf numFmtId="0" fontId="12" fillId="12" borderId="143" xfId="1" applyFont="1" applyFill="1" applyBorder="1" applyAlignment="1">
      <alignment horizontal="right" vertical="center" shrinkToFit="1"/>
    </xf>
    <xf numFmtId="3" fontId="12" fillId="0" borderId="91" xfId="1" applyNumberFormat="1" applyFont="1" applyBorder="1" applyAlignment="1">
      <alignment horizontal="right" vertical="center" shrinkToFit="1"/>
    </xf>
    <xf numFmtId="14" fontId="12" fillId="0" borderId="146" xfId="1" applyNumberFormat="1" applyFont="1" applyBorder="1" applyAlignment="1">
      <alignment horizontal="right" vertical="center" shrinkToFit="1"/>
    </xf>
    <xf numFmtId="14" fontId="12" fillId="0" borderId="96" xfId="1" applyNumberFormat="1" applyFont="1" applyBorder="1" applyAlignment="1">
      <alignment horizontal="right" vertical="center" shrinkToFit="1"/>
    </xf>
    <xf numFmtId="0" fontId="12" fillId="0" borderId="147" xfId="1" applyFont="1" applyFill="1" applyBorder="1" applyAlignment="1">
      <alignment horizontal="left" vertical="center"/>
    </xf>
    <xf numFmtId="0" fontId="36" fillId="0" borderId="147" xfId="1" applyFont="1" applyBorder="1" applyAlignment="1">
      <alignment horizontal="left" vertical="center"/>
    </xf>
    <xf numFmtId="0" fontId="12" fillId="0" borderId="98" xfId="1" applyFont="1" applyBorder="1" applyAlignment="1">
      <alignment horizontal="left" vertical="center"/>
    </xf>
    <xf numFmtId="0" fontId="12" fillId="0" borderId="176" xfId="1" applyFont="1" applyBorder="1" applyAlignment="1">
      <alignment horizontal="left" vertical="center"/>
    </xf>
    <xf numFmtId="0" fontId="46" fillId="0" borderId="0" xfId="1" applyFont="1" applyAlignment="1">
      <alignment horizontal="left" vertical="center"/>
    </xf>
    <xf numFmtId="0" fontId="46" fillId="3" borderId="0" xfId="1" applyFont="1" applyFill="1" applyAlignment="1">
      <alignment horizontal="left" vertical="center"/>
    </xf>
    <xf numFmtId="0" fontId="47" fillId="16" borderId="28" xfId="1" applyFont="1" applyFill="1" applyBorder="1">
      <alignment vertical="center"/>
    </xf>
    <xf numFmtId="14" fontId="12" fillId="0" borderId="82" xfId="1" applyNumberFormat="1" applyFont="1" applyBorder="1">
      <alignment vertical="center"/>
    </xf>
    <xf numFmtId="0" fontId="47" fillId="16" borderId="17" xfId="1" applyFont="1" applyFill="1" applyBorder="1">
      <alignment vertical="center"/>
    </xf>
    <xf numFmtId="0" fontId="15" fillId="18" borderId="28" xfId="1" applyFont="1" applyFill="1" applyBorder="1" applyAlignment="1">
      <alignment horizontal="center" vertical="center" shrinkToFit="1"/>
    </xf>
    <xf numFmtId="0" fontId="15" fillId="18" borderId="23" xfId="1" applyFont="1" applyFill="1" applyBorder="1" applyAlignment="1">
      <alignment horizontal="center" vertical="center" shrinkToFit="1"/>
    </xf>
    <xf numFmtId="14" fontId="12" fillId="0" borderId="165" xfId="1" applyNumberFormat="1" applyFont="1" applyBorder="1">
      <alignment vertical="center"/>
    </xf>
    <xf numFmtId="0" fontId="15" fillId="18" borderId="17" xfId="1" applyFont="1" applyFill="1" applyBorder="1" applyAlignment="1">
      <alignment horizontal="center" vertical="center" shrinkToFit="1"/>
    </xf>
    <xf numFmtId="14" fontId="12" fillId="0" borderId="90" xfId="1" applyNumberFormat="1" applyFont="1" applyBorder="1">
      <alignment vertical="center"/>
    </xf>
    <xf numFmtId="14" fontId="12" fillId="0" borderId="57" xfId="1" applyNumberFormat="1" applyFont="1" applyBorder="1" applyAlignment="1">
      <alignment horizontal="right" vertical="center" shrinkToFit="1"/>
    </xf>
    <xf numFmtId="0" fontId="27" fillId="0" borderId="0" xfId="1" applyFont="1">
      <alignment vertical="center"/>
    </xf>
    <xf numFmtId="0" fontId="27" fillId="3" borderId="0" xfId="1" applyFont="1" applyFill="1">
      <alignment vertical="center"/>
    </xf>
    <xf numFmtId="0" fontId="26" fillId="3" borderId="0" xfId="1" applyFont="1" applyFill="1">
      <alignment vertical="center"/>
    </xf>
    <xf numFmtId="14" fontId="12" fillId="0" borderId="47" xfId="1" applyNumberFormat="1" applyFont="1" applyBorder="1">
      <alignment vertical="center"/>
    </xf>
    <xf numFmtId="14" fontId="12" fillId="0" borderId="98" xfId="1" quotePrefix="1" applyNumberFormat="1" applyFont="1" applyBorder="1" applyAlignment="1">
      <alignment horizontal="right" vertical="center" shrinkToFit="1"/>
    </xf>
    <xf numFmtId="0" fontId="45" fillId="0" borderId="0" xfId="6" applyFont="1" applyAlignment="1">
      <alignment horizontal="left" vertical="center"/>
    </xf>
    <xf numFmtId="0" fontId="12" fillId="0" borderId="0" xfId="6" applyFont="1" applyAlignment="1">
      <alignment horizontal="left" vertical="center"/>
    </xf>
    <xf numFmtId="0" fontId="3" fillId="19" borderId="0" xfId="6" applyFont="1" applyFill="1" applyAlignment="1">
      <alignment horizontal="left" vertical="center"/>
    </xf>
    <xf numFmtId="0" fontId="12" fillId="19" borderId="0" xfId="6" applyFont="1" applyFill="1" applyAlignment="1">
      <alignment horizontal="left" vertical="center"/>
    </xf>
    <xf numFmtId="0" fontId="26" fillId="0" borderId="0" xfId="6" applyFont="1" applyAlignment="1">
      <alignment horizontal="left" vertical="center"/>
    </xf>
    <xf numFmtId="0" fontId="26" fillId="4" borderId="180" xfId="6" applyFont="1" applyFill="1" applyBorder="1" applyAlignment="1">
      <alignment horizontal="center" vertical="center"/>
    </xf>
    <xf numFmtId="0" fontId="26" fillId="4" borderId="180" xfId="6" applyFont="1" applyFill="1" applyBorder="1" applyAlignment="1">
      <alignment horizontal="center" vertical="center" wrapText="1"/>
    </xf>
    <xf numFmtId="0" fontId="26" fillId="0" borderId="180" xfId="7" applyFont="1" applyBorder="1" applyAlignment="1">
      <alignment horizontal="left" vertical="center"/>
    </xf>
    <xf numFmtId="0" fontId="26" fillId="0" borderId="180" xfId="6" applyFont="1" applyBorder="1" applyAlignment="1">
      <alignment horizontal="left" vertical="center"/>
    </xf>
    <xf numFmtId="0" fontId="26" fillId="0" borderId="180" xfId="6" applyFont="1" applyBorder="1" applyAlignment="1">
      <alignment horizontal="left" vertical="center" wrapText="1"/>
    </xf>
    <xf numFmtId="0" fontId="26" fillId="0" borderId="0" xfId="6" applyFont="1">
      <alignment vertical="center"/>
    </xf>
    <xf numFmtId="0" fontId="52" fillId="0" borderId="187" xfId="6" applyFont="1" applyBorder="1" applyAlignment="1">
      <alignment horizontal="center" vertical="center"/>
    </xf>
    <xf numFmtId="0" fontId="26" fillId="0" borderId="154" xfId="6" applyFont="1" applyBorder="1" applyAlignment="1">
      <alignment horizontal="center" vertical="center"/>
    </xf>
    <xf numFmtId="0" fontId="26" fillId="0" borderId="155" xfId="6" applyFont="1" applyBorder="1">
      <alignment vertical="center"/>
    </xf>
    <xf numFmtId="0" fontId="52" fillId="0" borderId="188" xfId="6" applyFont="1" applyBorder="1" applyAlignment="1">
      <alignment horizontal="center" vertical="center"/>
    </xf>
    <xf numFmtId="0" fontId="26" fillId="0" borderId="189" xfId="6" applyFont="1" applyBorder="1" applyAlignment="1">
      <alignment horizontal="center" vertical="center"/>
    </xf>
    <xf numFmtId="0" fontId="26" fillId="0" borderId="190" xfId="6" applyFont="1" applyBorder="1">
      <alignment vertical="center"/>
    </xf>
    <xf numFmtId="0" fontId="52" fillId="0" borderId="191" xfId="6" applyFont="1" applyBorder="1" applyAlignment="1">
      <alignment horizontal="center" vertical="center"/>
    </xf>
    <xf numFmtId="0" fontId="26" fillId="4" borderId="95" xfId="6" applyFont="1" applyFill="1" applyBorder="1" applyAlignment="1">
      <alignment horizontal="center" vertical="center"/>
    </xf>
    <xf numFmtId="0" fontId="53" fillId="0" borderId="93" xfId="6" applyFont="1" applyBorder="1">
      <alignment vertical="center"/>
    </xf>
    <xf numFmtId="0" fontId="37" fillId="0" borderId="0" xfId="6">
      <alignment vertical="center"/>
    </xf>
    <xf numFmtId="0" fontId="52" fillId="7" borderId="50" xfId="6" applyFont="1" applyFill="1" applyBorder="1" applyAlignment="1">
      <alignment horizontal="right" vertical="center"/>
    </xf>
    <xf numFmtId="0" fontId="3" fillId="2" borderId="0" xfId="1" applyFont="1" applyFill="1" applyAlignment="1">
      <alignment horizontal="center" vertical="center"/>
    </xf>
    <xf numFmtId="0" fontId="12" fillId="5" borderId="0" xfId="1" applyFont="1" applyFill="1">
      <alignment vertical="center"/>
    </xf>
    <xf numFmtId="0" fontId="12" fillId="0" borderId="0" xfId="1" applyFont="1" applyFill="1">
      <alignment vertical="center"/>
    </xf>
    <xf numFmtId="49" fontId="10" fillId="0" borderId="0" xfId="1" applyNumberFormat="1" applyFont="1" applyFill="1" applyAlignment="1">
      <alignment horizontal="center" vertical="center"/>
    </xf>
    <xf numFmtId="0" fontId="3" fillId="0" borderId="0" xfId="1" applyFont="1" applyFill="1" applyAlignment="1">
      <alignment horizontal="center" vertical="center"/>
    </xf>
    <xf numFmtId="0" fontId="15" fillId="0" borderId="0" xfId="1" applyFont="1" applyFill="1" applyAlignment="1">
      <alignment horizontal="right" vertical="center"/>
    </xf>
    <xf numFmtId="49" fontId="23" fillId="0" borderId="0" xfId="1" applyNumberFormat="1" applyFont="1" applyFill="1" applyAlignment="1">
      <alignment horizontal="left" vertical="center"/>
    </xf>
    <xf numFmtId="0" fontId="23" fillId="0" borderId="0" xfId="1" applyFont="1" applyFill="1" applyAlignment="1">
      <alignment horizontal="left" vertical="center"/>
    </xf>
    <xf numFmtId="0" fontId="12" fillId="0" borderId="0" xfId="1" applyNumberFormat="1" applyFont="1" applyFill="1">
      <alignment vertical="center"/>
    </xf>
    <xf numFmtId="0" fontId="12" fillId="0" borderId="0" xfId="1" applyNumberFormat="1" applyFont="1" applyFill="1" applyAlignment="1">
      <alignment horizontal="center" vertical="center"/>
    </xf>
    <xf numFmtId="0" fontId="12" fillId="0" borderId="0" xfId="1" applyFont="1" applyAlignment="1">
      <alignment horizontal="center" vertical="center"/>
    </xf>
    <xf numFmtId="49" fontId="23" fillId="4" borderId="0" xfId="1" applyNumberFormat="1" applyFont="1" applyFill="1" applyAlignment="1">
      <alignment horizontal="left" vertical="center"/>
    </xf>
    <xf numFmtId="0" fontId="23" fillId="4" borderId="0" xfId="1" applyFont="1" applyFill="1" applyAlignment="1">
      <alignment horizontal="left" vertical="center"/>
    </xf>
    <xf numFmtId="0" fontId="3" fillId="3" borderId="0" xfId="1" applyFont="1" applyFill="1" applyAlignment="1">
      <alignment horizontal="center" vertical="center"/>
    </xf>
    <xf numFmtId="49" fontId="23" fillId="3" borderId="0" xfId="1" applyNumberFormat="1" applyFont="1" applyFill="1" applyAlignment="1">
      <alignment horizontal="left" vertical="center"/>
    </xf>
    <xf numFmtId="0" fontId="23" fillId="3" borderId="0" xfId="1" applyFont="1" applyFill="1" applyAlignment="1">
      <alignment horizontal="left" vertical="center"/>
    </xf>
    <xf numFmtId="0" fontId="12" fillId="3" borderId="0" xfId="1" applyNumberFormat="1" applyFont="1" applyFill="1">
      <alignment vertical="center"/>
    </xf>
    <xf numFmtId="0" fontId="12" fillId="3" borderId="0" xfId="1" applyNumberFormat="1" applyFont="1" applyFill="1" applyAlignment="1">
      <alignment horizontal="center" vertical="center"/>
    </xf>
    <xf numFmtId="0" fontId="12" fillId="3" borderId="0" xfId="1" applyFont="1" applyFill="1" applyAlignment="1">
      <alignment horizontal="center" vertical="center"/>
    </xf>
    <xf numFmtId="0" fontId="12" fillId="0" borderId="0" xfId="1" applyFont="1" applyFill="1" applyAlignment="1">
      <alignment vertical="center" shrinkToFit="1"/>
    </xf>
    <xf numFmtId="0" fontId="12" fillId="0" borderId="0" xfId="1" applyFont="1" applyFill="1" applyAlignment="1">
      <alignment horizontal="center" vertical="center"/>
    </xf>
    <xf numFmtId="0" fontId="19" fillId="0" borderId="0" xfId="9" applyFont="1" applyAlignment="1">
      <alignment vertical="center" shrinkToFit="1"/>
    </xf>
    <xf numFmtId="0" fontId="38" fillId="0" borderId="0" xfId="9" applyFont="1" applyAlignment="1">
      <alignment horizontal="centerContinuous" vertical="center"/>
    </xf>
    <xf numFmtId="0" fontId="24" fillId="0" borderId="0" xfId="9" applyFont="1" applyAlignment="1">
      <alignment horizontal="centerContinuous" vertical="center"/>
    </xf>
    <xf numFmtId="0" fontId="19" fillId="0" borderId="0" xfId="9" applyFont="1" applyFill="1" applyBorder="1" applyAlignment="1"/>
    <xf numFmtId="0" fontId="19" fillId="0" borderId="0" xfId="9" applyFont="1" applyAlignment="1">
      <alignment horizontal="centerContinuous" vertical="center"/>
    </xf>
    <xf numFmtId="0" fontId="19" fillId="0" borderId="0" xfId="9" applyFont="1" applyAlignment="1">
      <alignment horizontal="center" vertical="center"/>
    </xf>
    <xf numFmtId="0" fontId="19" fillId="3" borderId="0" xfId="9" applyFont="1" applyFill="1" applyAlignment="1">
      <alignment vertical="center"/>
    </xf>
    <xf numFmtId="0" fontId="19" fillId="3" borderId="0" xfId="9" applyFont="1" applyFill="1" applyAlignment="1">
      <alignment vertical="center" shrinkToFit="1"/>
    </xf>
    <xf numFmtId="0" fontId="38" fillId="3" borderId="0" xfId="9" applyFont="1" applyFill="1" applyAlignment="1">
      <alignment horizontal="centerContinuous" vertical="center"/>
    </xf>
    <xf numFmtId="0" fontId="24" fillId="3" borderId="0" xfId="9" applyFont="1" applyFill="1" applyAlignment="1">
      <alignment horizontal="centerContinuous" vertical="center"/>
    </xf>
    <xf numFmtId="0" fontId="19" fillId="3" borderId="0" xfId="9" applyFont="1" applyFill="1" applyBorder="1" applyAlignment="1"/>
    <xf numFmtId="0" fontId="19" fillId="3" borderId="0" xfId="9" applyFont="1" applyFill="1" applyAlignment="1">
      <alignment horizontal="centerContinuous" vertical="center"/>
    </xf>
    <xf numFmtId="0" fontId="19" fillId="3" borderId="0" xfId="9" applyFont="1" applyFill="1" applyAlignment="1">
      <alignment horizontal="center" vertical="center"/>
    </xf>
    <xf numFmtId="0" fontId="19" fillId="0" borderId="0" xfId="9" applyFont="1" applyAlignment="1">
      <alignment vertical="center"/>
    </xf>
    <xf numFmtId="0" fontId="19" fillId="0" borderId="0" xfId="9" applyFont="1" applyBorder="1" applyAlignment="1">
      <alignment vertical="center"/>
    </xf>
    <xf numFmtId="0" fontId="19" fillId="0" borderId="0" xfId="9" applyFont="1" applyBorder="1" applyAlignment="1">
      <alignment horizontal="left" vertical="center"/>
    </xf>
    <xf numFmtId="0" fontId="26" fillId="5" borderId="0" xfId="1" applyFont="1" applyFill="1" applyBorder="1">
      <alignment vertical="center"/>
    </xf>
    <xf numFmtId="0" fontId="19" fillId="5" borderId="0" xfId="9" applyFont="1" applyFill="1" applyAlignment="1">
      <alignment vertical="center"/>
    </xf>
    <xf numFmtId="0" fontId="54" fillId="5" borderId="0" xfId="9" applyFont="1" applyFill="1" applyBorder="1" applyAlignment="1">
      <alignment vertical="center" shrinkToFit="1"/>
    </xf>
    <xf numFmtId="0" fontId="19" fillId="11" borderId="1" xfId="9" applyFont="1" applyFill="1" applyBorder="1" applyAlignment="1">
      <alignment vertical="center"/>
    </xf>
    <xf numFmtId="0" fontId="19" fillId="11" borderId="3" xfId="9" applyFont="1" applyFill="1" applyBorder="1" applyAlignment="1">
      <alignment vertical="center"/>
    </xf>
    <xf numFmtId="0" fontId="19" fillId="11" borderId="2" xfId="9" applyFont="1" applyFill="1" applyBorder="1" applyAlignment="1">
      <alignment vertical="center"/>
    </xf>
    <xf numFmtId="0" fontId="19" fillId="11" borderId="1" xfId="9" applyFont="1" applyFill="1" applyBorder="1" applyAlignment="1">
      <alignment horizontal="centerContinuous" vertical="center"/>
    </xf>
    <xf numFmtId="0" fontId="19" fillId="11" borderId="2" xfId="9" applyFont="1" applyFill="1" applyBorder="1" applyAlignment="1">
      <alignment horizontal="centerContinuous" vertical="center"/>
    </xf>
    <xf numFmtId="0" fontId="19" fillId="3" borderId="0" xfId="9" applyFont="1" applyFill="1" applyBorder="1" applyAlignment="1">
      <alignment vertical="center"/>
    </xf>
    <xf numFmtId="0" fontId="19" fillId="3" borderId="0" xfId="9" applyFont="1" applyFill="1" applyBorder="1" applyAlignment="1">
      <alignment horizontal="left" vertical="center"/>
    </xf>
    <xf numFmtId="0" fontId="30" fillId="0" borderId="0" xfId="9" applyFont="1" applyFill="1" applyBorder="1" applyAlignment="1">
      <alignment vertical="center"/>
    </xf>
    <xf numFmtId="0" fontId="19" fillId="4" borderId="0" xfId="9" applyFont="1" applyFill="1" applyAlignment="1">
      <alignment vertical="center"/>
    </xf>
    <xf numFmtId="0" fontId="54" fillId="4" borderId="0" xfId="9" applyFont="1" applyFill="1" applyBorder="1" applyAlignment="1">
      <alignment vertical="center"/>
    </xf>
    <xf numFmtId="0" fontId="30" fillId="11" borderId="192" xfId="9" applyFont="1" applyFill="1" applyBorder="1" applyAlignment="1">
      <alignment horizontal="center" vertical="center"/>
    </xf>
    <xf numFmtId="0" fontId="19" fillId="0" borderId="193" xfId="9" applyFont="1" applyFill="1" applyBorder="1" applyAlignment="1">
      <alignment vertical="center"/>
    </xf>
    <xf numFmtId="0" fontId="19" fillId="0" borderId="3" xfId="9" applyFont="1" applyFill="1" applyBorder="1" applyAlignment="1">
      <alignment vertical="center"/>
    </xf>
    <xf numFmtId="0" fontId="19" fillId="0" borderId="3" xfId="9" applyFont="1" applyBorder="1" applyAlignment="1">
      <alignment vertical="center"/>
    </xf>
    <xf numFmtId="0" fontId="19" fillId="0" borderId="2" xfId="9" applyFont="1" applyBorder="1" applyAlignment="1">
      <alignment vertical="center"/>
    </xf>
    <xf numFmtId="0" fontId="19" fillId="0" borderId="1" xfId="9" applyFont="1" applyBorder="1" applyAlignment="1">
      <alignment horizontal="centerContinuous" vertical="center"/>
    </xf>
    <xf numFmtId="0" fontId="19" fillId="0" borderId="2" xfId="9" applyFont="1" applyBorder="1" applyAlignment="1">
      <alignment horizontal="centerContinuous" vertical="center"/>
    </xf>
    <xf numFmtId="0" fontId="30" fillId="3" borderId="0" xfId="9" applyFont="1" applyFill="1" applyBorder="1" applyAlignment="1">
      <alignment vertical="center"/>
    </xf>
    <xf numFmtId="0" fontId="55" fillId="0" borderId="0" xfId="9" applyFont="1" applyBorder="1" applyAlignment="1">
      <alignment horizontal="left" vertical="center"/>
    </xf>
    <xf numFmtId="0" fontId="19" fillId="21" borderId="0" xfId="9" applyFont="1" applyFill="1" applyAlignment="1">
      <alignment vertical="center"/>
    </xf>
    <xf numFmtId="0" fontId="28" fillId="21" borderId="0" xfId="1" applyFont="1" applyFill="1" applyBorder="1">
      <alignment vertical="center"/>
    </xf>
    <xf numFmtId="0" fontId="24" fillId="21" borderId="0" xfId="1" applyFont="1" applyFill="1" applyAlignment="1">
      <alignment vertical="center"/>
    </xf>
    <xf numFmtId="0" fontId="12" fillId="21" borderId="0" xfId="1" applyFont="1" applyFill="1" applyBorder="1" applyAlignment="1">
      <alignment horizontal="left" vertical="center"/>
    </xf>
    <xf numFmtId="0" fontId="54" fillId="21" borderId="0" xfId="9" applyFont="1" applyFill="1" applyBorder="1" applyAlignment="1">
      <alignment vertical="center"/>
    </xf>
    <xf numFmtId="0" fontId="55" fillId="3" borderId="0" xfId="9" applyFont="1" applyFill="1" applyBorder="1" applyAlignment="1">
      <alignment horizontal="left" vertical="center"/>
    </xf>
    <xf numFmtId="181" fontId="30" fillId="11" borderId="4" xfId="8" applyNumberFormat="1" applyFont="1" applyFill="1" applyBorder="1" applyAlignment="1">
      <alignment horizontal="center" vertical="center"/>
    </xf>
    <xf numFmtId="0" fontId="43" fillId="4" borderId="4" xfId="9" applyFont="1" applyFill="1" applyBorder="1" applyAlignment="1">
      <alignment horizontal="center" vertical="center" shrinkToFit="1"/>
    </xf>
    <xf numFmtId="0" fontId="19" fillId="17" borderId="0" xfId="9" applyFont="1" applyFill="1" applyAlignment="1">
      <alignment vertical="center"/>
    </xf>
    <xf numFmtId="0" fontId="28" fillId="17" borderId="0" xfId="1" applyFont="1" applyFill="1" applyBorder="1">
      <alignment vertical="center"/>
    </xf>
    <xf numFmtId="0" fontId="24" fillId="17" borderId="0" xfId="1" applyFont="1" applyFill="1" applyAlignment="1">
      <alignment vertical="center"/>
    </xf>
    <xf numFmtId="0" fontId="12" fillId="17" borderId="0" xfId="1" applyFont="1" applyFill="1" applyBorder="1" applyAlignment="1">
      <alignment horizontal="left" vertical="center"/>
    </xf>
    <xf numFmtId="0" fontId="54" fillId="17" borderId="0" xfId="9" applyFont="1" applyFill="1" applyBorder="1" applyAlignment="1">
      <alignment vertical="center"/>
    </xf>
    <xf numFmtId="0" fontId="38" fillId="0" borderId="0" xfId="9" applyFont="1" applyAlignment="1">
      <alignment horizontal="center" vertical="center" shrinkToFit="1"/>
    </xf>
    <xf numFmtId="0" fontId="24" fillId="0" borderId="0" xfId="9" applyFont="1" applyAlignment="1">
      <alignment horizontal="center" vertical="center" shrinkToFit="1"/>
    </xf>
    <xf numFmtId="0" fontId="24" fillId="0" borderId="0" xfId="9" applyFont="1" applyAlignment="1">
      <alignment horizontal="centerContinuous" vertical="center" shrinkToFit="1"/>
    </xf>
    <xf numFmtId="0" fontId="12" fillId="22" borderId="0" xfId="1" applyFont="1" applyFill="1" applyBorder="1" applyAlignment="1">
      <alignment horizontal="left" vertical="center"/>
    </xf>
    <xf numFmtId="0" fontId="24" fillId="22" borderId="0" xfId="9" applyFont="1" applyFill="1" applyAlignment="1">
      <alignment horizontal="center" vertical="center" shrinkToFit="1"/>
    </xf>
    <xf numFmtId="0" fontId="24" fillId="22" borderId="0" xfId="9" applyFont="1" applyFill="1" applyAlignment="1">
      <alignment horizontal="centerContinuous" vertical="center" shrinkToFit="1"/>
    </xf>
    <xf numFmtId="0" fontId="30" fillId="11" borderId="192" xfId="9" applyFont="1" applyFill="1" applyBorder="1" applyAlignment="1">
      <alignment horizontal="center" vertical="center" shrinkToFit="1"/>
    </xf>
    <xf numFmtId="0" fontId="24" fillId="0" borderId="3" xfId="9" applyFont="1" applyBorder="1" applyAlignment="1">
      <alignment horizontal="center" vertical="center" shrinkToFit="1"/>
    </xf>
    <xf numFmtId="0" fontId="24" fillId="0" borderId="2" xfId="9" applyFont="1" applyBorder="1" applyAlignment="1">
      <alignment horizontal="center" vertical="center" shrinkToFit="1"/>
    </xf>
    <xf numFmtId="0" fontId="38" fillId="3" borderId="0" xfId="9" applyFont="1" applyFill="1" applyAlignment="1">
      <alignment horizontal="center" vertical="center" shrinkToFit="1"/>
    </xf>
    <xf numFmtId="0" fontId="24" fillId="3" borderId="0" xfId="9" applyFont="1" applyFill="1" applyAlignment="1">
      <alignment horizontal="center" vertical="center" shrinkToFit="1"/>
    </xf>
    <xf numFmtId="0" fontId="24" fillId="3" borderId="0" xfId="9" applyFont="1" applyFill="1" applyAlignment="1">
      <alignment horizontal="centerContinuous" vertical="center" shrinkToFit="1"/>
    </xf>
    <xf numFmtId="0" fontId="30" fillId="11" borderId="1" xfId="9" applyFont="1" applyFill="1" applyBorder="1" applyAlignment="1">
      <alignment horizontal="center" vertical="center"/>
    </xf>
    <xf numFmtId="0" fontId="30" fillId="0" borderId="1" xfId="9" applyFont="1" applyFill="1" applyBorder="1" applyAlignment="1">
      <alignment horizontal="right" vertical="center"/>
    </xf>
    <xf numFmtId="182" fontId="30" fillId="22" borderId="194" xfId="9" applyNumberFormat="1" applyFont="1" applyFill="1" applyBorder="1" applyAlignment="1">
      <alignment horizontal="right" vertical="center"/>
    </xf>
    <xf numFmtId="183" fontId="30" fillId="0" borderId="2" xfId="9" applyNumberFormat="1" applyFont="1" applyFill="1" applyBorder="1" applyAlignment="1">
      <alignment horizontal="center" vertical="center"/>
    </xf>
    <xf numFmtId="0" fontId="30" fillId="0" borderId="24" xfId="9" applyFont="1" applyFill="1" applyBorder="1" applyAlignment="1">
      <alignment vertical="center"/>
    </xf>
    <xf numFmtId="0" fontId="19" fillId="0" borderId="25" xfId="9" applyFont="1" applyBorder="1" applyAlignment="1">
      <alignment vertical="center"/>
    </xf>
    <xf numFmtId="0" fontId="30" fillId="0" borderId="25" xfId="9" applyFont="1" applyFill="1" applyBorder="1" applyAlignment="1">
      <alignment vertical="center"/>
    </xf>
    <xf numFmtId="0" fontId="30" fillId="3" borderId="24" xfId="9" applyFont="1" applyFill="1" applyBorder="1" applyAlignment="1">
      <alignment vertical="center"/>
    </xf>
    <xf numFmtId="0" fontId="19" fillId="3" borderId="25" xfId="9" applyFont="1" applyFill="1" applyBorder="1" applyAlignment="1">
      <alignment vertical="center"/>
    </xf>
    <xf numFmtId="0" fontId="30" fillId="3" borderId="25" xfId="9" applyFont="1" applyFill="1" applyBorder="1" applyAlignment="1">
      <alignment vertical="center"/>
    </xf>
    <xf numFmtId="0" fontId="56" fillId="21" borderId="205" xfId="9" applyNumberFormat="1" applyFont="1" applyFill="1" applyBorder="1" applyAlignment="1">
      <alignment horizontal="center" vertical="center" shrinkToFit="1"/>
    </xf>
    <xf numFmtId="0" fontId="56" fillId="21" borderId="206" xfId="9" applyNumberFormat="1" applyFont="1" applyFill="1" applyBorder="1" applyAlignment="1">
      <alignment horizontal="center" vertical="center" shrinkToFit="1"/>
    </xf>
    <xf numFmtId="0" fontId="56" fillId="21" borderId="207" xfId="9" applyNumberFormat="1" applyFont="1" applyFill="1" applyBorder="1" applyAlignment="1">
      <alignment horizontal="center" vertical="center" shrinkToFit="1"/>
    </xf>
    <xf numFmtId="0" fontId="57" fillId="0" borderId="205" xfId="9" applyFont="1" applyBorder="1" applyAlignment="1">
      <alignment horizontal="center" vertical="center" shrinkToFit="1"/>
    </xf>
    <xf numFmtId="0" fontId="57" fillId="0" borderId="206" xfId="9" applyFont="1" applyBorder="1" applyAlignment="1">
      <alignment horizontal="center" vertical="center" shrinkToFit="1"/>
    </xf>
    <xf numFmtId="0" fontId="57" fillId="0" borderId="207" xfId="9" applyFont="1" applyBorder="1" applyAlignment="1">
      <alignment horizontal="center" vertical="center" shrinkToFit="1"/>
    </xf>
    <xf numFmtId="0" fontId="58" fillId="7" borderId="205" xfId="9" applyFont="1" applyFill="1" applyBorder="1" applyAlignment="1">
      <alignment horizontal="center" vertical="center" shrinkToFit="1"/>
    </xf>
    <xf numFmtId="0" fontId="58" fillId="7" borderId="207" xfId="9" applyFont="1" applyFill="1" applyBorder="1" applyAlignment="1">
      <alignment horizontal="center" vertical="center" shrinkToFit="1"/>
    </xf>
    <xf numFmtId="184" fontId="56" fillId="17" borderId="213" xfId="9" applyNumberFormat="1" applyFont="1" applyFill="1" applyBorder="1" applyAlignment="1">
      <alignment horizontal="center" vertical="center" shrinkToFit="1"/>
    </xf>
    <xf numFmtId="184" fontId="56" fillId="17" borderId="214" xfId="9" applyNumberFormat="1" applyFont="1" applyFill="1" applyBorder="1" applyAlignment="1">
      <alignment horizontal="center" vertical="center" shrinkToFit="1"/>
    </xf>
    <xf numFmtId="184" fontId="56" fillId="17" borderId="215" xfId="9" applyNumberFormat="1" applyFont="1" applyFill="1" applyBorder="1" applyAlignment="1">
      <alignment horizontal="center" vertical="center" shrinkToFit="1"/>
    </xf>
    <xf numFmtId="0" fontId="58" fillId="0" borderId="213" xfId="9" applyFont="1" applyBorder="1" applyAlignment="1">
      <alignment horizontal="center" vertical="center" shrinkToFit="1"/>
    </xf>
    <xf numFmtId="0" fontId="58" fillId="0" borderId="214" xfId="9" applyFont="1" applyBorder="1" applyAlignment="1">
      <alignment horizontal="center" vertical="center" shrinkToFit="1"/>
    </xf>
    <xf numFmtId="0" fontId="58" fillId="0" borderId="215" xfId="9" applyFont="1" applyBorder="1" applyAlignment="1">
      <alignment horizontal="center" vertical="center" shrinkToFit="1"/>
    </xf>
    <xf numFmtId="0" fontId="58" fillId="7" borderId="213" xfId="9" applyFont="1" applyFill="1" applyBorder="1" applyAlignment="1">
      <alignment horizontal="center" vertical="center" shrinkToFit="1"/>
    </xf>
    <xf numFmtId="0" fontId="58" fillId="7" borderId="215" xfId="9" applyFont="1" applyFill="1" applyBorder="1" applyAlignment="1">
      <alignment horizontal="center" vertical="center" shrinkToFit="1"/>
    </xf>
    <xf numFmtId="0" fontId="19" fillId="0" borderId="205" xfId="9" applyFont="1" applyFill="1" applyBorder="1" applyAlignment="1">
      <alignment horizontal="left" vertical="center" shrinkToFit="1"/>
    </xf>
    <xf numFmtId="0" fontId="19" fillId="0" borderId="206" xfId="9" applyFont="1" applyFill="1" applyBorder="1" applyAlignment="1">
      <alignment horizontal="left" vertical="center" shrinkToFit="1"/>
    </xf>
    <xf numFmtId="0" fontId="19" fillId="0" borderId="207" xfId="9" applyFont="1" applyBorder="1" applyAlignment="1">
      <alignment horizontal="center" vertical="center"/>
    </xf>
    <xf numFmtId="0" fontId="19" fillId="4" borderId="218" xfId="9" applyFont="1" applyFill="1" applyBorder="1" applyAlignment="1">
      <alignment horizontal="center" vertical="center" shrinkToFit="1"/>
    </xf>
    <xf numFmtId="0" fontId="19" fillId="4" borderId="219" xfId="9" applyFont="1" applyFill="1" applyBorder="1" applyAlignment="1">
      <alignment horizontal="center" vertical="center" shrinkToFit="1"/>
    </xf>
    <xf numFmtId="0" fontId="19" fillId="4" borderId="220" xfId="9" applyFont="1" applyFill="1" applyBorder="1" applyAlignment="1">
      <alignment horizontal="center" vertical="center" shrinkToFit="1"/>
    </xf>
    <xf numFmtId="0" fontId="58" fillId="5" borderId="205" xfId="9" applyFont="1" applyFill="1" applyBorder="1" applyAlignment="1">
      <alignment horizontal="center" vertical="center" shrinkToFit="1"/>
    </xf>
    <xf numFmtId="0" fontId="58" fillId="5" borderId="206" xfId="9" applyFont="1" applyFill="1" applyBorder="1" applyAlignment="1">
      <alignment horizontal="center" vertical="center" shrinkToFit="1"/>
    </xf>
    <xf numFmtId="0" fontId="58" fillId="5" borderId="207" xfId="9" applyFont="1" applyFill="1" applyBorder="1" applyAlignment="1">
      <alignment horizontal="center" vertical="center" shrinkToFit="1"/>
    </xf>
    <xf numFmtId="185" fontId="58" fillId="7" borderId="205" xfId="9" applyNumberFormat="1" applyFont="1" applyFill="1" applyBorder="1" applyAlignment="1">
      <alignment horizontal="center" vertical="center" shrinkToFit="1"/>
    </xf>
    <xf numFmtId="0" fontId="58" fillId="5" borderId="218" xfId="9" applyFont="1" applyFill="1" applyBorder="1" applyAlignment="1">
      <alignment horizontal="center" vertical="center" shrinkToFit="1"/>
    </xf>
    <xf numFmtId="0" fontId="58" fillId="5" borderId="219" xfId="9" applyFont="1" applyFill="1" applyBorder="1" applyAlignment="1">
      <alignment horizontal="center" vertical="center" shrinkToFit="1"/>
    </xf>
    <xf numFmtId="0" fontId="58" fillId="5" borderId="220" xfId="9" applyFont="1" applyFill="1" applyBorder="1" applyAlignment="1">
      <alignment horizontal="center" vertical="center" shrinkToFit="1"/>
    </xf>
    <xf numFmtId="0" fontId="19" fillId="0" borderId="221" xfId="9" applyFont="1" applyFill="1" applyBorder="1" applyAlignment="1">
      <alignment horizontal="left" vertical="center" shrinkToFit="1"/>
    </xf>
    <xf numFmtId="0" fontId="19" fillId="0" borderId="222" xfId="9" applyFont="1" applyFill="1" applyBorder="1" applyAlignment="1">
      <alignment horizontal="left" vertical="center" shrinkToFit="1"/>
    </xf>
    <xf numFmtId="0" fontId="19" fillId="0" borderId="225" xfId="9" applyFont="1" applyBorder="1" applyAlignment="1">
      <alignment horizontal="center" vertical="center"/>
    </xf>
    <xf numFmtId="0" fontId="19" fillId="4" borderId="222" xfId="9" applyFont="1" applyFill="1" applyBorder="1" applyAlignment="1">
      <alignment horizontal="center" vertical="center" shrinkToFit="1"/>
    </xf>
    <xf numFmtId="0" fontId="19" fillId="4" borderId="225" xfId="9" applyFont="1" applyFill="1" applyBorder="1" applyAlignment="1">
      <alignment horizontal="center" vertical="center" shrinkToFit="1"/>
    </xf>
    <xf numFmtId="185" fontId="58" fillId="7" borderId="221" xfId="9" applyNumberFormat="1" applyFont="1" applyFill="1" applyBorder="1" applyAlignment="1">
      <alignment horizontal="center" vertical="center" shrinkToFit="1"/>
    </xf>
    <xf numFmtId="0" fontId="58" fillId="7" borderId="225" xfId="9" applyFont="1" applyFill="1" applyBorder="1" applyAlignment="1">
      <alignment horizontal="center" vertical="center" shrinkToFit="1"/>
    </xf>
    <xf numFmtId="0" fontId="58" fillId="5" borderId="221" xfId="9" applyFont="1" applyFill="1" applyBorder="1" applyAlignment="1">
      <alignment horizontal="center" vertical="center" shrinkToFit="1"/>
    </xf>
    <xf numFmtId="0" fontId="58" fillId="5" borderId="222" xfId="9" applyFont="1" applyFill="1" applyBorder="1" applyAlignment="1">
      <alignment horizontal="center" vertical="center" shrinkToFit="1"/>
    </xf>
    <xf numFmtId="0" fontId="58" fillId="5" borderId="225" xfId="9" applyFont="1" applyFill="1" applyBorder="1" applyAlignment="1">
      <alignment horizontal="center" vertical="center" shrinkToFit="1"/>
    </xf>
    <xf numFmtId="0" fontId="19" fillId="0" borderId="213" xfId="9" applyFont="1" applyFill="1" applyBorder="1" applyAlignment="1">
      <alignment horizontal="left" vertical="center" shrinkToFit="1"/>
    </xf>
    <xf numFmtId="0" fontId="19" fillId="0" borderId="214" xfId="9" applyFont="1" applyFill="1" applyBorder="1" applyAlignment="1">
      <alignment horizontal="left" vertical="center" shrinkToFit="1"/>
    </xf>
    <xf numFmtId="0" fontId="19" fillId="0" borderId="215" xfId="9" applyFont="1" applyBorder="1" applyAlignment="1">
      <alignment horizontal="center" vertical="center"/>
    </xf>
    <xf numFmtId="0" fontId="19" fillId="4" borderId="214" xfId="9" applyFont="1" applyFill="1" applyBorder="1" applyAlignment="1">
      <alignment horizontal="center" vertical="center" shrinkToFit="1"/>
    </xf>
    <xf numFmtId="0" fontId="19" fillId="4" borderId="215" xfId="9" applyFont="1" applyFill="1" applyBorder="1" applyAlignment="1">
      <alignment horizontal="center" vertical="center" shrinkToFit="1"/>
    </xf>
    <xf numFmtId="0" fontId="58" fillId="5" borderId="208" xfId="9" applyFont="1" applyFill="1" applyBorder="1" applyAlignment="1">
      <alignment horizontal="center" vertical="center" shrinkToFit="1"/>
    </xf>
    <xf numFmtId="0" fontId="58" fillId="5" borderId="209" xfId="9" applyFont="1" applyFill="1" applyBorder="1" applyAlignment="1">
      <alignment horizontal="center" vertical="center" shrinkToFit="1"/>
    </xf>
    <xf numFmtId="0" fontId="58" fillId="5" borderId="212" xfId="9" applyFont="1" applyFill="1" applyBorder="1" applyAlignment="1">
      <alignment horizontal="center" vertical="center" shrinkToFit="1"/>
    </xf>
    <xf numFmtId="185" fontId="58" fillId="7" borderId="213" xfId="9" applyNumberFormat="1" applyFont="1" applyFill="1" applyBorder="1" applyAlignment="1">
      <alignment horizontal="center" vertical="center" shrinkToFit="1"/>
    </xf>
    <xf numFmtId="0" fontId="58" fillId="5" borderId="213" xfId="9" applyFont="1" applyFill="1" applyBorder="1" applyAlignment="1">
      <alignment horizontal="center" vertical="center" shrinkToFit="1"/>
    </xf>
    <xf numFmtId="0" fontId="58" fillId="5" borderId="214" xfId="9" applyFont="1" applyFill="1" applyBorder="1" applyAlignment="1">
      <alignment horizontal="center" vertical="center" shrinkToFit="1"/>
    </xf>
    <xf numFmtId="0" fontId="58" fillId="5" borderId="215" xfId="9" applyFont="1" applyFill="1" applyBorder="1" applyAlignment="1">
      <alignment horizontal="center" vertical="center" shrinkToFit="1"/>
    </xf>
    <xf numFmtId="0" fontId="19" fillId="0" borderId="35" xfId="9" applyFont="1" applyBorder="1" applyAlignment="1">
      <alignment horizontal="right" vertical="center"/>
    </xf>
    <xf numFmtId="0" fontId="19" fillId="0" borderId="0" xfId="9" applyFont="1" applyAlignment="1">
      <alignment horizontal="right" vertical="center"/>
    </xf>
    <xf numFmtId="0" fontId="58" fillId="0" borderId="35" xfId="9" applyFont="1" applyBorder="1" applyAlignment="1">
      <alignment horizontal="right" vertical="center"/>
    </xf>
    <xf numFmtId="0" fontId="58" fillId="5" borderId="205" xfId="9" applyFont="1" applyFill="1" applyBorder="1" applyAlignment="1">
      <alignment horizontal="center" vertical="center"/>
    </xf>
    <xf numFmtId="0" fontId="58" fillId="5" borderId="206" xfId="9" applyFont="1" applyFill="1" applyBorder="1" applyAlignment="1">
      <alignment horizontal="center" vertical="center"/>
    </xf>
    <xf numFmtId="0" fontId="58" fillId="5" borderId="207" xfId="9" applyFont="1" applyFill="1" applyBorder="1" applyAlignment="1">
      <alignment horizontal="center" vertical="center"/>
    </xf>
    <xf numFmtId="0" fontId="58" fillId="0" borderId="0" xfId="9" applyFont="1" applyAlignment="1">
      <alignment horizontal="left" vertical="center"/>
    </xf>
    <xf numFmtId="0" fontId="19" fillId="0" borderId="0" xfId="9" applyFont="1" applyAlignment="1">
      <alignment horizontal="center" vertical="center" shrinkToFit="1"/>
    </xf>
    <xf numFmtId="0" fontId="19" fillId="3" borderId="35" xfId="9" applyFont="1" applyFill="1" applyBorder="1" applyAlignment="1">
      <alignment horizontal="right" vertical="center"/>
    </xf>
    <xf numFmtId="0" fontId="19" fillId="3" borderId="0" xfId="9" applyFont="1" applyFill="1" applyAlignment="1">
      <alignment horizontal="right" vertical="center"/>
    </xf>
    <xf numFmtId="0" fontId="58" fillId="3" borderId="35" xfId="9" applyFont="1" applyFill="1" applyBorder="1" applyAlignment="1">
      <alignment horizontal="right" vertical="center"/>
    </xf>
    <xf numFmtId="0" fontId="58" fillId="3" borderId="0" xfId="9" applyFont="1" applyFill="1" applyAlignment="1">
      <alignment horizontal="left" vertical="center"/>
    </xf>
    <xf numFmtId="0" fontId="19" fillId="3" borderId="0" xfId="9" applyFont="1" applyFill="1" applyAlignment="1">
      <alignment horizontal="center" vertical="center" shrinkToFit="1"/>
    </xf>
    <xf numFmtId="0" fontId="19" fillId="0" borderId="0" xfId="9" applyFont="1" applyAlignment="1">
      <alignment vertical="center" wrapText="1"/>
    </xf>
    <xf numFmtId="0" fontId="58" fillId="0" borderId="0" xfId="9" applyFont="1" applyBorder="1" applyAlignment="1">
      <alignment horizontal="right" vertical="center"/>
    </xf>
    <xf numFmtId="0" fontId="58" fillId="5" borderId="221" xfId="9" applyFont="1" applyFill="1" applyBorder="1" applyAlignment="1">
      <alignment horizontal="center" vertical="center"/>
    </xf>
    <xf numFmtId="0" fontId="58" fillId="5" borderId="222" xfId="9" applyFont="1" applyFill="1" applyBorder="1" applyAlignment="1">
      <alignment horizontal="center" vertical="center"/>
    </xf>
    <xf numFmtId="0" fontId="58" fillId="5" borderId="225" xfId="9" applyFont="1" applyFill="1" applyBorder="1" applyAlignment="1">
      <alignment horizontal="center" vertical="center"/>
    </xf>
    <xf numFmtId="0" fontId="19" fillId="3" borderId="0" xfId="9" applyFont="1" applyFill="1" applyAlignment="1">
      <alignment vertical="center" wrapText="1"/>
    </xf>
    <xf numFmtId="0" fontId="58" fillId="3" borderId="0" xfId="9" applyFont="1" applyFill="1" applyBorder="1" applyAlignment="1">
      <alignment horizontal="right" vertical="center"/>
    </xf>
    <xf numFmtId="0" fontId="23" fillId="0" borderId="0" xfId="9" applyFont="1" applyAlignment="1">
      <alignment vertical="center"/>
    </xf>
    <xf numFmtId="0" fontId="23" fillId="3" borderId="0" xfId="9" applyFont="1" applyFill="1" applyAlignment="1">
      <alignment vertical="center"/>
    </xf>
    <xf numFmtId="0" fontId="58" fillId="5" borderId="213" xfId="9" applyFont="1" applyFill="1" applyBorder="1" applyAlignment="1">
      <alignment horizontal="center" vertical="center"/>
    </xf>
    <xf numFmtId="0" fontId="58" fillId="5" borderId="214" xfId="9" applyFont="1" applyFill="1" applyBorder="1" applyAlignment="1">
      <alignment horizontal="center" vertical="center"/>
    </xf>
    <xf numFmtId="0" fontId="58" fillId="5" borderId="215" xfId="9" applyFont="1" applyFill="1" applyBorder="1" applyAlignment="1">
      <alignment horizontal="center" vertical="center"/>
    </xf>
    <xf numFmtId="0" fontId="38" fillId="0" borderId="0" xfId="9" applyFont="1" applyAlignment="1">
      <alignment horizontal="centerContinuous" vertical="center" shrinkToFit="1"/>
    </xf>
    <xf numFmtId="0" fontId="38" fillId="3" borderId="0" xfId="9" applyFont="1" applyFill="1" applyAlignment="1">
      <alignment horizontal="centerContinuous" vertical="center" shrinkToFit="1"/>
    </xf>
    <xf numFmtId="0" fontId="30" fillId="11" borderId="28" xfId="9" applyFont="1" applyFill="1" applyBorder="1" applyAlignment="1">
      <alignment horizontal="center" vertical="center"/>
    </xf>
    <xf numFmtId="0" fontId="30" fillId="0" borderId="29" xfId="9" applyFont="1" applyFill="1" applyBorder="1" applyAlignment="1">
      <alignment horizontal="right" vertical="center"/>
    </xf>
    <xf numFmtId="182" fontId="30" fillId="22" borderId="30" xfId="9" applyNumberFormat="1" applyFont="1" applyFill="1" applyBorder="1" applyAlignment="1">
      <alignment horizontal="right" vertical="center"/>
    </xf>
    <xf numFmtId="183" fontId="30" fillId="0" borderId="207" xfId="9" applyNumberFormat="1" applyFont="1" applyFill="1" applyBorder="1" applyAlignment="1">
      <alignment horizontal="center" vertical="center"/>
    </xf>
    <xf numFmtId="0" fontId="30" fillId="11" borderId="195" xfId="9" applyFont="1" applyFill="1" applyBorder="1" applyAlignment="1">
      <alignment horizontal="center" vertical="center" wrapText="1"/>
    </xf>
    <xf numFmtId="0" fontId="60" fillId="0" borderId="205" xfId="9" applyFont="1" applyBorder="1" applyAlignment="1">
      <alignment horizontal="center" vertical="center"/>
    </xf>
    <xf numFmtId="0" fontId="60" fillId="0" borderId="206" xfId="9" applyFont="1" applyBorder="1" applyAlignment="1">
      <alignment horizontal="center" vertical="center"/>
    </xf>
    <xf numFmtId="0" fontId="60" fillId="0" borderId="207" xfId="9" applyFont="1" applyBorder="1" applyAlignment="1">
      <alignment horizontal="center" vertical="center"/>
    </xf>
    <xf numFmtId="0" fontId="30" fillId="11" borderId="208" xfId="9" applyFont="1" applyFill="1" applyBorder="1" applyAlignment="1">
      <alignment horizontal="center" vertical="center"/>
    </xf>
    <xf numFmtId="0" fontId="35" fillId="0" borderId="213" xfId="9" applyFont="1" applyBorder="1" applyAlignment="1">
      <alignment horizontal="center" vertical="center"/>
    </xf>
    <xf numFmtId="0" fontId="35" fillId="0" borderId="214" xfId="9" applyFont="1" applyBorder="1" applyAlignment="1">
      <alignment horizontal="center" vertical="center"/>
    </xf>
    <xf numFmtId="0" fontId="35" fillId="0" borderId="215" xfId="9" applyFont="1" applyBorder="1" applyAlignment="1">
      <alignment horizontal="center" vertical="center"/>
    </xf>
    <xf numFmtId="0" fontId="19" fillId="4" borderId="29" xfId="9" applyFont="1" applyFill="1" applyBorder="1" applyAlignment="1">
      <alignment horizontal="left" vertical="center" shrinkToFit="1"/>
    </xf>
    <xf numFmtId="0" fontId="35" fillId="5" borderId="205" xfId="9" applyFont="1" applyFill="1" applyBorder="1" applyAlignment="1">
      <alignment horizontal="center" vertical="center"/>
    </xf>
    <xf numFmtId="0" fontId="35" fillId="5" borderId="206" xfId="9" applyFont="1" applyFill="1" applyBorder="1" applyAlignment="1">
      <alignment horizontal="center" vertical="center"/>
    </xf>
    <xf numFmtId="0" fontId="35" fillId="5" borderId="207" xfId="9" applyFont="1" applyFill="1" applyBorder="1" applyAlignment="1">
      <alignment horizontal="center" vertical="center"/>
    </xf>
    <xf numFmtId="0" fontId="58" fillId="7" borderId="205" xfId="9" applyNumberFormat="1" applyFont="1" applyFill="1" applyBorder="1" applyAlignment="1">
      <alignment horizontal="center" vertical="center" shrinkToFit="1"/>
    </xf>
    <xf numFmtId="0" fontId="19" fillId="4" borderId="228" xfId="9" applyFont="1" applyFill="1" applyBorder="1" applyAlignment="1">
      <alignment horizontal="left" vertical="center" shrinkToFit="1"/>
    </xf>
    <xf numFmtId="0" fontId="35" fillId="5" borderId="221" xfId="9" applyFont="1" applyFill="1" applyBorder="1" applyAlignment="1">
      <alignment horizontal="center" vertical="center"/>
    </xf>
    <xf numFmtId="0" fontId="35" fillId="5" borderId="222" xfId="9" applyFont="1" applyFill="1" applyBorder="1" applyAlignment="1">
      <alignment horizontal="center" vertical="center"/>
    </xf>
    <xf numFmtId="0" fontId="35" fillId="5" borderId="225" xfId="9" applyFont="1" applyFill="1" applyBorder="1" applyAlignment="1">
      <alignment horizontal="center" vertical="center"/>
    </xf>
    <xf numFmtId="0" fontId="58" fillId="7" borderId="221" xfId="9" applyNumberFormat="1" applyFont="1" applyFill="1" applyBorder="1" applyAlignment="1">
      <alignment horizontal="center" vertical="center" shrinkToFit="1"/>
    </xf>
    <xf numFmtId="0" fontId="19" fillId="4" borderId="18" xfId="9" applyFont="1" applyFill="1" applyBorder="1" applyAlignment="1">
      <alignment horizontal="left" vertical="center" shrinkToFit="1"/>
    </xf>
    <xf numFmtId="0" fontId="35" fillId="5" borderId="213" xfId="9" applyFont="1" applyFill="1" applyBorder="1" applyAlignment="1">
      <alignment horizontal="center" vertical="center"/>
    </xf>
    <xf numFmtId="0" fontId="35" fillId="5" borderId="214" xfId="9" applyFont="1" applyFill="1" applyBorder="1" applyAlignment="1">
      <alignment horizontal="center" vertical="center"/>
    </xf>
    <xf numFmtId="0" fontId="35" fillId="5" borderId="215" xfId="9" applyFont="1" applyFill="1" applyBorder="1" applyAlignment="1">
      <alignment horizontal="center" vertical="center"/>
    </xf>
    <xf numFmtId="0" fontId="58" fillId="7" borderId="213" xfId="9" applyNumberFormat="1" applyFont="1" applyFill="1" applyBorder="1" applyAlignment="1">
      <alignment horizontal="center" vertical="center" shrinkToFit="1"/>
    </xf>
    <xf numFmtId="0" fontId="30" fillId="11" borderId="17" xfId="9" applyFont="1" applyFill="1" applyBorder="1" applyAlignment="1">
      <alignment horizontal="center" vertical="center"/>
    </xf>
    <xf numFmtId="182" fontId="30" fillId="22" borderId="3" xfId="9" applyNumberFormat="1" applyFont="1" applyFill="1" applyBorder="1" applyAlignment="1">
      <alignment horizontal="right" vertical="center"/>
    </xf>
    <xf numFmtId="183" fontId="30" fillId="0" borderId="229" xfId="9" applyNumberFormat="1" applyFont="1" applyFill="1" applyBorder="1" applyAlignment="1">
      <alignment horizontal="center" vertical="center"/>
    </xf>
    <xf numFmtId="0" fontId="27" fillId="21" borderId="0" xfId="9" applyFont="1" applyFill="1" applyAlignment="1">
      <alignment vertical="center"/>
    </xf>
    <xf numFmtId="0" fontId="19" fillId="0" borderId="25" xfId="9" applyFont="1" applyBorder="1" applyAlignment="1">
      <alignment horizontal="center" vertical="center"/>
    </xf>
    <xf numFmtId="0" fontId="19" fillId="3" borderId="25" xfId="9" applyFont="1" applyFill="1" applyBorder="1" applyAlignment="1">
      <alignment horizontal="center" vertical="center"/>
    </xf>
    <xf numFmtId="0" fontId="19" fillId="0" borderId="223" xfId="9" applyFont="1" applyBorder="1" applyAlignment="1">
      <alignment horizontal="center" vertical="center" shrinkToFit="1"/>
    </xf>
    <xf numFmtId="0" fontId="19" fillId="0" borderId="224" xfId="9" applyFont="1" applyBorder="1" applyAlignment="1">
      <alignment horizontal="center" vertical="center" shrinkToFit="1"/>
    </xf>
    <xf numFmtId="0" fontId="35" fillId="0" borderId="0" xfId="9" applyFont="1" applyBorder="1" applyAlignment="1">
      <alignment horizontal="right" vertical="center"/>
    </xf>
    <xf numFmtId="0" fontId="35" fillId="7" borderId="192" xfId="9" applyFont="1" applyFill="1" applyBorder="1" applyAlignment="1">
      <alignment horizontal="center" vertical="center"/>
    </xf>
    <xf numFmtId="0" fontId="35" fillId="7" borderId="194" xfId="9" applyFont="1" applyFill="1" applyBorder="1" applyAlignment="1">
      <alignment horizontal="center" vertical="center"/>
    </xf>
    <xf numFmtId="0" fontId="35" fillId="7" borderId="2" xfId="9" applyFont="1" applyFill="1" applyBorder="1" applyAlignment="1">
      <alignment horizontal="center" vertical="center"/>
    </xf>
    <xf numFmtId="0" fontId="35" fillId="3" borderId="0" xfId="9" applyFont="1" applyFill="1" applyBorder="1" applyAlignment="1">
      <alignment horizontal="right" vertical="center"/>
    </xf>
    <xf numFmtId="0" fontId="19" fillId="0" borderId="0" xfId="9" applyFont="1" applyBorder="1" applyAlignment="1">
      <alignment horizontal="center" vertical="center"/>
    </xf>
    <xf numFmtId="0" fontId="19" fillId="3" borderId="0" xfId="9" applyFont="1" applyFill="1" applyBorder="1" applyAlignment="1">
      <alignment horizontal="center" vertical="center"/>
    </xf>
    <xf numFmtId="0" fontId="19" fillId="15" borderId="0" xfId="9" applyFont="1" applyFill="1" applyBorder="1" applyAlignment="1">
      <alignment vertical="center"/>
    </xf>
    <xf numFmtId="0" fontId="30" fillId="0" borderId="35" xfId="9" applyFont="1" applyFill="1" applyBorder="1" applyAlignment="1">
      <alignment horizontal="right" vertical="center"/>
    </xf>
    <xf numFmtId="0" fontId="19" fillId="0" borderId="25" xfId="9" applyFont="1" applyFill="1" applyBorder="1" applyAlignment="1">
      <alignment vertical="center"/>
    </xf>
    <xf numFmtId="0" fontId="30" fillId="0" borderId="25" xfId="9" applyFont="1" applyBorder="1" applyAlignment="1">
      <alignment vertical="center"/>
    </xf>
    <xf numFmtId="184" fontId="56" fillId="17" borderId="213" xfId="9" applyNumberFormat="1" applyFont="1" applyFill="1" applyBorder="1" applyAlignment="1">
      <alignment horizontal="center" vertical="center"/>
    </xf>
    <xf numFmtId="184" fontId="56" fillId="17" borderId="214" xfId="9" applyNumberFormat="1" applyFont="1" applyFill="1" applyBorder="1" applyAlignment="1">
      <alignment horizontal="center" vertical="center"/>
    </xf>
    <xf numFmtId="184" fontId="56" fillId="17" borderId="215" xfId="9" applyNumberFormat="1" applyFont="1" applyFill="1" applyBorder="1" applyAlignment="1">
      <alignment horizontal="center" vertical="center"/>
    </xf>
    <xf numFmtId="0" fontId="35" fillId="0" borderId="227" xfId="9" applyFont="1" applyBorder="1" applyAlignment="1">
      <alignment horizontal="center" vertical="center"/>
    </xf>
    <xf numFmtId="0" fontId="19" fillId="0" borderId="205" xfId="9" applyFont="1" applyBorder="1" applyAlignment="1">
      <alignment horizontal="left" vertical="center" shrinkToFit="1"/>
    </xf>
    <xf numFmtId="0" fontId="19" fillId="4" borderId="218" xfId="9" applyFont="1" applyFill="1" applyBorder="1" applyAlignment="1">
      <alignment horizontal="center" vertical="center"/>
    </xf>
    <xf numFmtId="0" fontId="19" fillId="4" borderId="219" xfId="9" applyFont="1" applyFill="1" applyBorder="1" applyAlignment="1">
      <alignment horizontal="center" vertical="center"/>
    </xf>
    <xf numFmtId="0" fontId="19" fillId="4" borderId="220" xfId="9" applyFont="1" applyFill="1" applyBorder="1" applyAlignment="1">
      <alignment horizontal="center" vertical="center"/>
    </xf>
    <xf numFmtId="0" fontId="19" fillId="0" borderId="221" xfId="9" applyFont="1" applyBorder="1" applyAlignment="1">
      <alignment horizontal="left" vertical="center" shrinkToFit="1"/>
    </xf>
    <xf numFmtId="0" fontId="19" fillId="4" borderId="222" xfId="9" applyFont="1" applyFill="1" applyBorder="1" applyAlignment="1">
      <alignment horizontal="center" vertical="center"/>
    </xf>
    <xf numFmtId="0" fontId="19" fillId="4" borderId="225" xfId="9" applyFont="1" applyFill="1" applyBorder="1" applyAlignment="1">
      <alignment horizontal="center" vertical="center"/>
    </xf>
    <xf numFmtId="0" fontId="19" fillId="0" borderId="219" xfId="9" applyFont="1" applyFill="1" applyBorder="1" applyAlignment="1">
      <alignment horizontal="left" vertical="center" shrinkToFit="1"/>
    </xf>
    <xf numFmtId="0" fontId="19" fillId="0" borderId="213" xfId="9" applyFont="1" applyBorder="1" applyAlignment="1">
      <alignment horizontal="left" vertical="center" shrinkToFit="1"/>
    </xf>
    <xf numFmtId="0" fontId="30" fillId="0" borderId="34" xfId="9" applyFont="1" applyFill="1" applyBorder="1" applyAlignment="1">
      <alignment horizontal="right" vertical="center"/>
    </xf>
    <xf numFmtId="0" fontId="30" fillId="0" borderId="25" xfId="9" applyFont="1" applyFill="1" applyBorder="1" applyAlignment="1">
      <alignment horizontal="center" vertical="center"/>
    </xf>
    <xf numFmtId="0" fontId="30" fillId="3" borderId="25" xfId="9" applyFont="1" applyFill="1" applyBorder="1" applyAlignment="1">
      <alignment horizontal="center" vertical="center"/>
    </xf>
    <xf numFmtId="184" fontId="56" fillId="17" borderId="192" xfId="9" applyNumberFormat="1" applyFont="1" applyFill="1" applyBorder="1" applyAlignment="1">
      <alignment horizontal="center" vertical="center" shrinkToFit="1"/>
    </xf>
    <xf numFmtId="184" fontId="56" fillId="17" borderId="230" xfId="9" applyNumberFormat="1" applyFont="1" applyFill="1" applyBorder="1" applyAlignment="1">
      <alignment horizontal="center" vertical="center" shrinkToFit="1"/>
    </xf>
    <xf numFmtId="0" fontId="19" fillId="0" borderId="218" xfId="9" applyFont="1" applyBorder="1" applyAlignment="1">
      <alignment horizontal="left" vertical="center" shrinkToFit="1"/>
    </xf>
    <xf numFmtId="0" fontId="35" fillId="7" borderId="230" xfId="9" applyFont="1" applyFill="1" applyBorder="1" applyAlignment="1">
      <alignment horizontal="center" vertical="center"/>
    </xf>
    <xf numFmtId="0" fontId="35" fillId="7" borderId="229" xfId="9" applyFont="1" applyFill="1" applyBorder="1" applyAlignment="1">
      <alignment horizontal="center" vertical="center"/>
    </xf>
    <xf numFmtId="0" fontId="62" fillId="2" borderId="0" xfId="9" applyFont="1" applyFill="1" applyAlignment="1">
      <alignment horizontal="centerContinuous" vertical="center" shrinkToFit="1"/>
    </xf>
    <xf numFmtId="0" fontId="26" fillId="3" borderId="0" xfId="6" applyFont="1" applyFill="1" applyAlignment="1">
      <alignment horizontal="right" vertical="center"/>
    </xf>
    <xf numFmtId="186" fontId="19" fillId="3" borderId="0" xfId="9" applyNumberFormat="1" applyFont="1" applyFill="1" applyAlignment="1">
      <alignment vertical="center"/>
    </xf>
    <xf numFmtId="0" fontId="23" fillId="3" borderId="0" xfId="9" applyFont="1" applyFill="1" applyAlignment="1">
      <alignment horizontal="left" vertical="center"/>
    </xf>
    <xf numFmtId="0" fontId="62" fillId="0" borderId="0" xfId="9" applyFont="1" applyFill="1" applyAlignment="1">
      <alignment horizontal="centerContinuous" vertical="center" shrinkToFit="1"/>
    </xf>
    <xf numFmtId="0" fontId="12" fillId="0" borderId="0" xfId="6" applyFont="1" applyFill="1" applyAlignment="1">
      <alignment horizontal="right" vertical="center"/>
    </xf>
    <xf numFmtId="49" fontId="23" fillId="5" borderId="0" xfId="9" applyNumberFormat="1" applyFont="1" applyFill="1" applyAlignment="1">
      <alignment horizontal="left" vertical="center"/>
    </xf>
    <xf numFmtId="0" fontId="23" fillId="5" borderId="0" xfId="9" applyFont="1" applyFill="1" applyAlignment="1">
      <alignment horizontal="left" vertical="center"/>
    </xf>
    <xf numFmtId="0" fontId="12" fillId="3" borderId="0" xfId="6" applyFont="1" applyFill="1" applyAlignment="1">
      <alignment horizontal="right" vertical="center"/>
    </xf>
    <xf numFmtId="0" fontId="24" fillId="0" borderId="0" xfId="9" applyFont="1" applyAlignment="1">
      <alignment vertical="center" shrinkToFit="1"/>
    </xf>
    <xf numFmtId="0" fontId="24" fillId="3" borderId="0" xfId="9" applyFont="1" applyFill="1" applyAlignment="1">
      <alignment vertical="center" shrinkToFit="1"/>
    </xf>
    <xf numFmtId="0" fontId="12" fillId="5" borderId="0" xfId="1" applyFont="1" applyFill="1" applyBorder="1">
      <alignment vertical="center"/>
    </xf>
    <xf numFmtId="0" fontId="19" fillId="0" borderId="0" xfId="9" applyFont="1" applyFill="1" applyBorder="1" applyAlignment="1">
      <alignment vertical="center"/>
    </xf>
    <xf numFmtId="0" fontId="12" fillId="4" borderId="0" xfId="1" applyFont="1" applyFill="1" applyBorder="1">
      <alignment vertical="center"/>
    </xf>
    <xf numFmtId="0" fontId="24" fillId="4" borderId="0" xfId="1" applyFont="1" applyFill="1" applyBorder="1" applyAlignment="1">
      <alignment vertical="center"/>
    </xf>
    <xf numFmtId="0" fontId="24" fillId="4" borderId="0" xfId="1" applyFont="1" applyFill="1" applyBorder="1" applyAlignment="1">
      <alignment horizontal="center" vertical="center"/>
    </xf>
    <xf numFmtId="0" fontId="25" fillId="18" borderId="0" xfId="1" applyFont="1" applyFill="1" applyBorder="1" applyAlignment="1">
      <alignment horizontal="left" vertical="center"/>
    </xf>
    <xf numFmtId="0" fontId="24" fillId="18" borderId="0" xfId="8" applyFont="1" applyFill="1" applyBorder="1" applyAlignment="1">
      <alignment horizontal="centerContinuous" vertical="center"/>
    </xf>
    <xf numFmtId="0" fontId="25" fillId="15" borderId="0" xfId="1" applyFont="1" applyFill="1" applyBorder="1" applyAlignment="1">
      <alignment horizontal="left" vertical="center"/>
    </xf>
    <xf numFmtId="0" fontId="24" fillId="15" borderId="0" xfId="8" applyFont="1" applyFill="1" applyBorder="1" applyAlignment="1">
      <alignment horizontal="centerContinuous" vertical="center"/>
    </xf>
    <xf numFmtId="0" fontId="24" fillId="3" borderId="25" xfId="9" applyFont="1" applyFill="1" applyBorder="1" applyAlignment="1">
      <alignment horizontal="center" vertical="center" wrapText="1" shrinkToFit="1"/>
    </xf>
    <xf numFmtId="0" fontId="30" fillId="11" borderId="192" xfId="9" applyFont="1" applyFill="1" applyBorder="1" applyAlignment="1">
      <alignment vertical="center"/>
    </xf>
    <xf numFmtId="0" fontId="30" fillId="11" borderId="230" xfId="9" applyFont="1" applyFill="1" applyBorder="1" applyAlignment="1">
      <alignment horizontal="center" vertical="center" wrapText="1"/>
    </xf>
    <xf numFmtId="0" fontId="30" fillId="11" borderId="193" xfId="9" applyFont="1" applyFill="1" applyBorder="1" applyAlignment="1">
      <alignment horizontal="center" vertical="center" wrapText="1"/>
    </xf>
    <xf numFmtId="186" fontId="30" fillId="11" borderId="230" xfId="9" applyNumberFormat="1" applyFont="1" applyFill="1" applyBorder="1" applyAlignment="1">
      <alignment horizontal="center" vertical="center"/>
    </xf>
    <xf numFmtId="0" fontId="30" fillId="11" borderId="230" xfId="9" applyFont="1" applyFill="1" applyBorder="1" applyAlignment="1">
      <alignment horizontal="center" vertical="center" shrinkToFit="1"/>
    </xf>
    <xf numFmtId="0" fontId="30" fillId="11" borderId="230" xfId="9" applyFont="1" applyFill="1" applyBorder="1" applyAlignment="1">
      <alignment horizontal="center" vertical="center"/>
    </xf>
    <xf numFmtId="0" fontId="30" fillId="11" borderId="2" xfId="9" applyFont="1" applyFill="1" applyBorder="1" applyAlignment="1">
      <alignment horizontal="center" vertical="center" shrinkToFit="1"/>
    </xf>
    <xf numFmtId="0" fontId="19" fillId="0" borderId="205" xfId="9" applyNumberFormat="1" applyFont="1" applyBorder="1" applyAlignment="1">
      <alignment horizontal="center" vertical="center"/>
    </xf>
    <xf numFmtId="0" fontId="19" fillId="0" borderId="206" xfId="9" applyNumberFormat="1" applyFont="1" applyBorder="1" applyAlignment="1">
      <alignment horizontal="center" vertical="center" shrinkToFit="1"/>
    </xf>
    <xf numFmtId="0" fontId="19" fillId="0" borderId="216" xfId="9" applyNumberFormat="1" applyFont="1" applyBorder="1" applyAlignment="1">
      <alignment horizontal="left" vertical="center" shrinkToFit="1"/>
    </xf>
    <xf numFmtId="187" fontId="19" fillId="0" borderId="206" xfId="9" applyNumberFormat="1" applyFont="1" applyBorder="1" applyAlignment="1">
      <alignment horizontal="center" vertical="center"/>
    </xf>
    <xf numFmtId="188" fontId="19" fillId="0" borderId="216" xfId="9" applyNumberFormat="1" applyFont="1" applyBorder="1" applyAlignment="1">
      <alignment horizontal="center" vertical="center"/>
    </xf>
    <xf numFmtId="186" fontId="19" fillId="5" borderId="206" xfId="9" applyNumberFormat="1" applyFont="1" applyFill="1" applyBorder="1" applyAlignment="1">
      <alignment horizontal="right" vertical="center"/>
    </xf>
    <xf numFmtId="186" fontId="19" fillId="4" borderId="206" xfId="9" applyNumberFormat="1" applyFont="1" applyFill="1" applyBorder="1" applyAlignment="1">
      <alignment horizontal="center" vertical="center" shrinkToFit="1"/>
    </xf>
    <xf numFmtId="0" fontId="19" fillId="18" borderId="231" xfId="9" applyFont="1" applyFill="1" applyBorder="1" applyAlignment="1">
      <alignment horizontal="right" vertical="center" shrinkToFit="1"/>
    </xf>
    <xf numFmtId="0" fontId="19" fillId="0" borderId="221" xfId="9" applyNumberFormat="1" applyFont="1" applyBorder="1" applyAlignment="1">
      <alignment horizontal="center" vertical="center"/>
    </xf>
    <xf numFmtId="0" fontId="19" fillId="0" borderId="222" xfId="9" applyNumberFormat="1" applyFont="1" applyBorder="1" applyAlignment="1">
      <alignment horizontal="center" vertical="center" shrinkToFit="1"/>
    </xf>
    <xf numFmtId="0" fontId="19" fillId="0" borderId="223" xfId="9" applyNumberFormat="1" applyFont="1" applyBorder="1" applyAlignment="1">
      <alignment horizontal="left" vertical="center" shrinkToFit="1"/>
    </xf>
    <xf numFmtId="187" fontId="19" fillId="0" borderId="222" xfId="9" applyNumberFormat="1" applyFont="1" applyBorder="1" applyAlignment="1">
      <alignment horizontal="center" vertical="center"/>
    </xf>
    <xf numFmtId="188" fontId="19" fillId="0" borderId="223" xfId="9" applyNumberFormat="1" applyFont="1" applyBorder="1" applyAlignment="1">
      <alignment horizontal="center" vertical="center"/>
    </xf>
    <xf numFmtId="186" fontId="19" fillId="5" borderId="222" xfId="9" applyNumberFormat="1" applyFont="1" applyFill="1" applyBorder="1" applyAlignment="1">
      <alignment horizontal="right" vertical="center"/>
    </xf>
    <xf numFmtId="186" fontId="19" fillId="4" borderId="222" xfId="9" applyNumberFormat="1" applyFont="1" applyFill="1" applyBorder="1" applyAlignment="1">
      <alignment horizontal="center" vertical="center" shrinkToFit="1"/>
    </xf>
    <xf numFmtId="0" fontId="19" fillId="18" borderId="232" xfId="9" applyFont="1" applyFill="1" applyBorder="1" applyAlignment="1">
      <alignment horizontal="right" vertical="center" shrinkToFit="1"/>
    </xf>
    <xf numFmtId="0" fontId="19" fillId="15" borderId="223" xfId="9" applyNumberFormat="1" applyFont="1" applyFill="1" applyBorder="1" applyAlignment="1">
      <alignment horizontal="left" vertical="center" shrinkToFit="1"/>
    </xf>
    <xf numFmtId="0" fontId="19" fillId="18" borderId="232" xfId="9" quotePrefix="1" applyFont="1" applyFill="1" applyBorder="1" applyAlignment="1">
      <alignment horizontal="right" vertical="center" shrinkToFit="1"/>
    </xf>
    <xf numFmtId="0" fontId="19" fillId="0" borderId="213" xfId="9" applyNumberFormat="1" applyFont="1" applyBorder="1" applyAlignment="1">
      <alignment horizontal="center" vertical="center"/>
    </xf>
    <xf numFmtId="0" fontId="19" fillId="0" borderId="214" xfId="9" applyNumberFormat="1" applyFont="1" applyBorder="1" applyAlignment="1">
      <alignment horizontal="center" vertical="center" shrinkToFit="1"/>
    </xf>
    <xf numFmtId="0" fontId="19" fillId="0" borderId="226" xfId="9" applyNumberFormat="1" applyFont="1" applyBorder="1" applyAlignment="1">
      <alignment horizontal="left" vertical="center" shrinkToFit="1"/>
    </xf>
    <xf numFmtId="187" fontId="19" fillId="0" borderId="214" xfId="9" applyNumberFormat="1" applyFont="1" applyBorder="1" applyAlignment="1">
      <alignment horizontal="center" vertical="center"/>
    </xf>
    <xf numFmtId="188" fontId="19" fillId="0" borderId="226" xfId="9" applyNumberFormat="1" applyFont="1" applyBorder="1" applyAlignment="1">
      <alignment horizontal="center" vertical="center"/>
    </xf>
    <xf numFmtId="186" fontId="19" fillId="5" borderId="214" xfId="9" applyNumberFormat="1" applyFont="1" applyFill="1" applyBorder="1" applyAlignment="1">
      <alignment horizontal="right" vertical="center"/>
    </xf>
    <xf numFmtId="186" fontId="19" fillId="4" borderId="214" xfId="9" applyNumberFormat="1" applyFont="1" applyFill="1" applyBorder="1" applyAlignment="1">
      <alignment horizontal="center" vertical="center" shrinkToFit="1"/>
    </xf>
    <xf numFmtId="0" fontId="19" fillId="18" borderId="233" xfId="9" applyFont="1" applyFill="1" applyBorder="1" applyAlignment="1">
      <alignment horizontal="right" vertical="center" shrinkToFit="1"/>
    </xf>
    <xf numFmtId="186" fontId="30" fillId="5" borderId="230" xfId="9" applyNumberFormat="1" applyFont="1" applyFill="1" applyBorder="1" applyAlignment="1">
      <alignment horizontal="right" vertical="center"/>
    </xf>
    <xf numFmtId="186" fontId="30" fillId="11" borderId="209" xfId="9" applyNumberFormat="1" applyFont="1" applyFill="1" applyBorder="1" applyAlignment="1">
      <alignment horizontal="right" vertical="center" shrinkToFit="1"/>
    </xf>
    <xf numFmtId="0" fontId="35" fillId="11" borderId="2" xfId="9" applyFont="1" applyFill="1" applyBorder="1" applyAlignment="1">
      <alignment horizontal="right" vertical="center" shrinkToFit="1"/>
    </xf>
    <xf numFmtId="188" fontId="30" fillId="11" borderId="4" xfId="9" applyNumberFormat="1" applyFont="1" applyFill="1" applyBorder="1" applyAlignment="1">
      <alignment horizontal="right" vertical="center"/>
    </xf>
    <xf numFmtId="188" fontId="30" fillId="11" borderId="1" xfId="9" applyNumberFormat="1" applyFont="1" applyFill="1" applyBorder="1" applyAlignment="1">
      <alignment horizontal="right" vertical="center"/>
    </xf>
    <xf numFmtId="0" fontId="37" fillId="0" borderId="0" xfId="6" applyFont="1" applyAlignment="1">
      <alignment horizontal="center" vertical="center"/>
    </xf>
    <xf numFmtId="0" fontId="35" fillId="0" borderId="0" xfId="9" applyFont="1" applyAlignment="1">
      <alignment horizontal="right" vertical="center" shrinkToFit="1"/>
    </xf>
    <xf numFmtId="0" fontId="37" fillId="3" borderId="0" xfId="6" applyFont="1" applyFill="1" applyAlignment="1">
      <alignment horizontal="center" vertical="center"/>
    </xf>
    <xf numFmtId="0" fontId="35" fillId="3" borderId="0" xfId="9" applyFont="1" applyFill="1" applyAlignment="1">
      <alignment horizontal="right" vertical="center" shrinkToFit="1"/>
    </xf>
    <xf numFmtId="38" fontId="19" fillId="0" borderId="0" xfId="10" applyFont="1" applyAlignment="1">
      <alignment vertical="center"/>
    </xf>
    <xf numFmtId="38" fontId="54" fillId="11" borderId="50" xfId="10" applyFont="1" applyFill="1" applyBorder="1" applyAlignment="1">
      <alignment horizontal="right" vertical="center"/>
    </xf>
    <xf numFmtId="0" fontId="35" fillId="0" borderId="0" xfId="9" applyFont="1" applyAlignment="1">
      <alignment vertical="center" shrinkToFit="1"/>
    </xf>
    <xf numFmtId="3" fontId="23" fillId="3" borderId="0" xfId="9" applyNumberFormat="1" applyFont="1" applyFill="1" applyAlignment="1">
      <alignment horizontal="right" vertical="center"/>
    </xf>
    <xf numFmtId="0" fontId="35" fillId="3" borderId="0" xfId="9" applyFont="1" applyFill="1" applyAlignment="1">
      <alignment vertical="center" shrinkToFit="1"/>
    </xf>
    <xf numFmtId="3" fontId="23" fillId="0" borderId="0" xfId="9" applyNumberFormat="1" applyFont="1" applyAlignment="1">
      <alignment horizontal="right" vertical="center"/>
    </xf>
    <xf numFmtId="186" fontId="19" fillId="0" borderId="0" xfId="9" applyNumberFormat="1" applyFont="1" applyAlignment="1">
      <alignment vertical="center"/>
    </xf>
    <xf numFmtId="0" fontId="19" fillId="0" borderId="0" xfId="8" applyFont="1" applyAlignment="1">
      <alignment horizontal="center" vertical="center"/>
    </xf>
    <xf numFmtId="49" fontId="23" fillId="5" borderId="0" xfId="8" applyNumberFormat="1" applyFont="1" applyFill="1" applyAlignment="1">
      <alignment horizontal="left" vertical="center" shrinkToFit="1"/>
    </xf>
    <xf numFmtId="0" fontId="23" fillId="5" borderId="0" xfId="8" applyFont="1" applyFill="1" applyAlignment="1">
      <alignment horizontal="left" vertical="center" shrinkToFit="1"/>
    </xf>
    <xf numFmtId="0" fontId="23" fillId="0" borderId="0" xfId="8" applyFont="1" applyFill="1" applyAlignment="1">
      <alignment horizontal="left" vertical="center" shrinkToFit="1"/>
    </xf>
    <xf numFmtId="0" fontId="19" fillId="5" borderId="0" xfId="8" applyFont="1" applyFill="1" applyAlignment="1">
      <alignment vertical="center"/>
    </xf>
    <xf numFmtId="180" fontId="19" fillId="0" borderId="0" xfId="8" applyNumberFormat="1" applyFont="1" applyFill="1" applyAlignment="1">
      <alignment vertical="center"/>
    </xf>
    <xf numFmtId="0" fontId="19" fillId="0" borderId="0" xfId="8" applyFont="1" applyFill="1" applyAlignment="1">
      <alignment vertical="center"/>
    </xf>
    <xf numFmtId="0" fontId="19" fillId="3" borderId="0" xfId="8" applyFont="1" applyFill="1" applyAlignment="1">
      <alignment horizontal="center" vertical="center"/>
    </xf>
    <xf numFmtId="49" fontId="23" fillId="4" borderId="0" xfId="9" applyNumberFormat="1" applyFont="1" applyFill="1" applyAlignment="1">
      <alignment horizontal="left" vertical="center"/>
    </xf>
    <xf numFmtId="49" fontId="23" fillId="4" borderId="0" xfId="8" applyNumberFormat="1" applyFont="1" applyFill="1" applyAlignment="1">
      <alignment horizontal="left" vertical="center" shrinkToFit="1"/>
    </xf>
    <xf numFmtId="0" fontId="23" fillId="4" borderId="0" xfId="8" applyFont="1" applyFill="1" applyAlignment="1">
      <alignment horizontal="left" vertical="center" shrinkToFit="1"/>
    </xf>
    <xf numFmtId="0" fontId="23" fillId="3" borderId="0" xfId="8" applyFont="1" applyFill="1" applyAlignment="1">
      <alignment horizontal="left" vertical="center" shrinkToFit="1"/>
    </xf>
    <xf numFmtId="180" fontId="19" fillId="3" borderId="0" xfId="8" applyNumberFormat="1" applyFont="1" applyFill="1" applyAlignment="1">
      <alignment vertical="center"/>
    </xf>
    <xf numFmtId="0" fontId="19" fillId="3" borderId="0" xfId="8" applyFont="1" applyFill="1" applyAlignment="1">
      <alignment vertical="center"/>
    </xf>
    <xf numFmtId="0" fontId="24" fillId="0" borderId="0" xfId="8" applyFont="1" applyBorder="1" applyAlignment="1">
      <alignment horizontal="left" vertical="center"/>
    </xf>
    <xf numFmtId="0" fontId="24" fillId="0" borderId="0" xfId="8" applyFont="1" applyBorder="1" applyAlignment="1">
      <alignment horizontal="centerContinuous" vertical="center"/>
    </xf>
    <xf numFmtId="0" fontId="24" fillId="0" borderId="0" xfId="8" applyFont="1" applyBorder="1" applyAlignment="1">
      <alignment horizontal="center" vertical="center"/>
    </xf>
    <xf numFmtId="0" fontId="54" fillId="4" borderId="0" xfId="9" applyFont="1" applyFill="1" applyBorder="1" applyAlignment="1">
      <alignment horizontal="center" vertical="center"/>
    </xf>
    <xf numFmtId="181" fontId="19" fillId="4" borderId="0" xfId="8" applyNumberFormat="1" applyFont="1" applyFill="1" applyBorder="1" applyAlignment="1">
      <alignment horizontal="center" vertical="center"/>
    </xf>
    <xf numFmtId="180" fontId="19" fillId="0" borderId="0" xfId="8" applyNumberFormat="1" applyFont="1" applyAlignment="1">
      <alignment horizontal="center" vertical="center"/>
    </xf>
    <xf numFmtId="181" fontId="19" fillId="0" borderId="0" xfId="8" applyNumberFormat="1" applyFont="1" applyBorder="1" applyAlignment="1">
      <alignment horizontal="center" vertical="center"/>
    </xf>
    <xf numFmtId="0" fontId="24" fillId="3" borderId="0" xfId="8" applyFont="1" applyFill="1" applyBorder="1" applyAlignment="1">
      <alignment horizontal="left" vertical="center"/>
    </xf>
    <xf numFmtId="0" fontId="24" fillId="3" borderId="0" xfId="8" applyFont="1" applyFill="1" applyBorder="1" applyAlignment="1">
      <alignment horizontal="center" vertical="center"/>
    </xf>
    <xf numFmtId="0" fontId="24" fillId="3" borderId="0" xfId="8" applyFont="1" applyFill="1" applyBorder="1" applyAlignment="1">
      <alignment horizontal="centerContinuous" vertical="center"/>
    </xf>
    <xf numFmtId="180" fontId="19" fillId="3" borderId="0" xfId="8" applyNumberFormat="1" applyFont="1" applyFill="1" applyAlignment="1">
      <alignment horizontal="center" vertical="center"/>
    </xf>
    <xf numFmtId="181" fontId="19" fillId="3" borderId="0" xfId="8" applyNumberFormat="1" applyFont="1" applyFill="1" applyBorder="1" applyAlignment="1">
      <alignment horizontal="center" vertical="center"/>
    </xf>
    <xf numFmtId="181" fontId="19" fillId="18" borderId="0" xfId="8" applyNumberFormat="1" applyFont="1" applyFill="1" applyBorder="1" applyAlignment="1">
      <alignment horizontal="center" vertical="center"/>
    </xf>
    <xf numFmtId="0" fontId="24" fillId="0" borderId="25" xfId="8" applyFont="1" applyFill="1" applyBorder="1" applyAlignment="1">
      <alignment horizontal="centerContinuous" vertical="center"/>
    </xf>
    <xf numFmtId="0" fontId="25" fillId="0" borderId="25" xfId="1" applyFont="1" applyFill="1" applyBorder="1" applyAlignment="1">
      <alignment horizontal="left" vertical="center"/>
    </xf>
    <xf numFmtId="181" fontId="19" fillId="0" borderId="25" xfId="8" applyNumberFormat="1" applyFont="1" applyFill="1" applyBorder="1" applyAlignment="1">
      <alignment horizontal="center" vertical="center"/>
    </xf>
    <xf numFmtId="180" fontId="19" fillId="0" borderId="25" xfId="8" applyNumberFormat="1" applyFont="1" applyFill="1" applyBorder="1" applyAlignment="1">
      <alignment horizontal="center" vertical="center"/>
    </xf>
    <xf numFmtId="0" fontId="24" fillId="3" borderId="25" xfId="8" applyFont="1" applyFill="1" applyBorder="1" applyAlignment="1">
      <alignment horizontal="centerContinuous" vertical="center"/>
    </xf>
    <xf numFmtId="0" fontId="25" fillId="3" borderId="25" xfId="1" applyFont="1" applyFill="1" applyBorder="1" applyAlignment="1">
      <alignment horizontal="left" vertical="center"/>
    </xf>
    <xf numFmtId="181" fontId="19" fillId="3" borderId="25" xfId="8" applyNumberFormat="1" applyFont="1" applyFill="1" applyBorder="1" applyAlignment="1">
      <alignment horizontal="center" vertical="center"/>
    </xf>
    <xf numFmtId="180" fontId="19" fillId="3" borderId="25" xfId="8" applyNumberFormat="1" applyFont="1" applyFill="1" applyBorder="1" applyAlignment="1">
      <alignment horizontal="center" vertical="center"/>
    </xf>
    <xf numFmtId="0" fontId="19" fillId="11" borderId="205" xfId="8" applyFont="1" applyFill="1" applyBorder="1" applyAlignment="1">
      <alignment horizontal="center" vertical="center" shrinkToFit="1"/>
    </xf>
    <xf numFmtId="180" fontId="19" fillId="23" borderId="34" xfId="8" applyNumberFormat="1" applyFont="1" applyFill="1" applyBorder="1" applyAlignment="1">
      <alignment horizontal="centerContinuous" vertical="center" wrapText="1" shrinkToFit="1"/>
    </xf>
    <xf numFmtId="180" fontId="19" fillId="23" borderId="37" xfId="8" applyNumberFormat="1" applyFont="1" applyFill="1" applyBorder="1" applyAlignment="1">
      <alignment horizontal="centerContinuous" vertical="center" wrapText="1" shrinkToFit="1"/>
    </xf>
    <xf numFmtId="38" fontId="19" fillId="11" borderId="34" xfId="10" applyFont="1" applyFill="1" applyBorder="1" applyAlignment="1">
      <alignment horizontal="center" vertical="center"/>
    </xf>
    <xf numFmtId="38" fontId="19" fillId="11" borderId="28" xfId="10" applyFont="1" applyFill="1" applyBorder="1" applyAlignment="1">
      <alignment horizontal="center" vertical="center"/>
    </xf>
    <xf numFmtId="0" fontId="19" fillId="3" borderId="0" xfId="8" applyFont="1" applyFill="1" applyAlignment="1">
      <alignment horizontal="center" vertical="center" shrinkToFit="1"/>
    </xf>
    <xf numFmtId="0" fontId="19" fillId="0" borderId="0" xfId="8" applyFont="1" applyAlignment="1">
      <alignment horizontal="center" vertical="center" shrinkToFit="1"/>
    </xf>
    <xf numFmtId="0" fontId="64" fillId="11" borderId="213" xfId="8" applyFont="1" applyFill="1" applyBorder="1" applyAlignment="1">
      <alignment horizontal="center" vertical="center" wrapText="1" shrinkToFit="1"/>
    </xf>
    <xf numFmtId="181" fontId="19" fillId="11" borderId="227" xfId="8" applyNumberFormat="1" applyFont="1" applyFill="1" applyBorder="1" applyAlignment="1">
      <alignment horizontal="center" vertical="center" shrinkToFit="1"/>
    </xf>
    <xf numFmtId="181" fontId="19" fillId="11" borderId="214" xfId="8" applyNumberFormat="1" applyFont="1" applyFill="1" applyBorder="1" applyAlignment="1">
      <alignment horizontal="center" vertical="center" wrapText="1" shrinkToFit="1"/>
    </xf>
    <xf numFmtId="181" fontId="19" fillId="11" borderId="214" xfId="8" applyNumberFormat="1" applyFont="1" applyFill="1" applyBorder="1" applyAlignment="1">
      <alignment horizontal="center" vertical="center" shrinkToFit="1"/>
    </xf>
    <xf numFmtId="181" fontId="19" fillId="11" borderId="213" xfId="8" applyNumberFormat="1" applyFont="1" applyFill="1" applyBorder="1" applyAlignment="1">
      <alignment horizontal="center" vertical="center" shrinkToFit="1"/>
    </xf>
    <xf numFmtId="0" fontId="19" fillId="11" borderId="213" xfId="8" applyFont="1" applyFill="1" applyBorder="1" applyAlignment="1">
      <alignment horizontal="center" vertical="center" shrinkToFit="1"/>
    </xf>
    <xf numFmtId="180" fontId="19" fillId="23" borderId="17" xfId="8" applyNumberFormat="1" applyFont="1" applyFill="1" applyBorder="1" applyAlignment="1">
      <alignment horizontal="center" vertical="center" shrinkToFit="1"/>
    </xf>
    <xf numFmtId="38" fontId="66" fillId="11" borderId="24" xfId="10" applyFont="1" applyFill="1" applyBorder="1" applyAlignment="1">
      <alignment horizontal="center" vertical="center" wrapText="1"/>
    </xf>
    <xf numFmtId="0" fontId="37" fillId="11" borderId="17" xfId="6" applyFont="1" applyFill="1" applyBorder="1" applyAlignment="1">
      <alignment horizontal="center" vertical="center" wrapText="1"/>
    </xf>
    <xf numFmtId="184" fontId="19" fillId="0" borderId="205" xfId="8" applyNumberFormat="1" applyFont="1" applyBorder="1" applyAlignment="1">
      <alignment horizontal="center" vertical="center" shrinkToFit="1"/>
    </xf>
    <xf numFmtId="0" fontId="19" fillId="5" borderId="207" xfId="8" applyFont="1" applyFill="1" applyBorder="1" applyAlignment="1">
      <alignment horizontal="center" vertical="center" shrinkToFit="1"/>
    </xf>
    <xf numFmtId="0" fontId="19" fillId="0" borderId="205" xfId="8" applyFont="1" applyBorder="1" applyAlignment="1">
      <alignment horizontal="center" vertical="center" shrinkToFit="1"/>
    </xf>
    <xf numFmtId="0" fontId="19" fillId="0" borderId="206" xfId="8" applyFont="1" applyBorder="1" applyAlignment="1">
      <alignment horizontal="left" vertical="center" shrinkToFit="1"/>
    </xf>
    <xf numFmtId="0" fontId="19" fillId="4" borderId="217" xfId="8" applyFont="1" applyFill="1" applyBorder="1" applyAlignment="1">
      <alignment horizontal="left" vertical="center" shrinkToFit="1"/>
    </xf>
    <xf numFmtId="0" fontId="19" fillId="4" borderId="219" xfId="8" applyFont="1" applyFill="1" applyBorder="1" applyAlignment="1">
      <alignment horizontal="center" vertical="center" shrinkToFit="1"/>
    </xf>
    <xf numFmtId="0" fontId="19" fillId="0" borderId="206" xfId="8" applyFont="1" applyBorder="1" applyAlignment="1">
      <alignment horizontal="center" vertical="center" shrinkToFit="1"/>
    </xf>
    <xf numFmtId="0" fontId="19" fillId="4" borderId="33" xfId="8" applyFont="1" applyFill="1" applyBorder="1" applyAlignment="1">
      <alignment horizontal="center" vertical="center" shrinkToFit="1"/>
    </xf>
    <xf numFmtId="191" fontId="19" fillId="0" borderId="33" xfId="8" applyNumberFormat="1" applyFont="1" applyBorder="1" applyAlignment="1">
      <alignment horizontal="right" vertical="center" shrinkToFit="1"/>
    </xf>
    <xf numFmtId="3" fontId="19" fillId="0" borderId="217" xfId="8" applyNumberFormat="1" applyFont="1" applyBorder="1" applyAlignment="1">
      <alignment horizontal="right" vertical="center" shrinkToFit="1"/>
    </xf>
    <xf numFmtId="182" fontId="19" fillId="0" borderId="217" xfId="8" applyNumberFormat="1" applyFont="1" applyBorder="1" applyAlignment="1">
      <alignment horizontal="right" vertical="center" shrinkToFit="1"/>
    </xf>
    <xf numFmtId="3" fontId="19" fillId="5" borderId="206" xfId="10" applyNumberFormat="1" applyFont="1" applyFill="1" applyBorder="1" applyAlignment="1">
      <alignment horizontal="right" vertical="center" shrinkToFit="1"/>
    </xf>
    <xf numFmtId="0" fontId="19" fillId="18" borderId="235" xfId="10" applyNumberFormat="1" applyFont="1" applyFill="1" applyBorder="1" applyAlignment="1">
      <alignment horizontal="right" vertical="center" shrinkToFit="1"/>
    </xf>
    <xf numFmtId="0" fontId="19" fillId="18" borderId="30" xfId="10" applyNumberFormat="1" applyFont="1" applyFill="1" applyBorder="1" applyAlignment="1">
      <alignment horizontal="right" vertical="center" shrinkToFit="1"/>
    </xf>
    <xf numFmtId="180" fontId="19" fillId="0" borderId="29" xfId="8" applyNumberFormat="1" applyFont="1" applyBorder="1" applyAlignment="1">
      <alignment horizontal="center" vertical="center" shrinkToFit="1"/>
    </xf>
    <xf numFmtId="180" fontId="19" fillId="0" borderId="33" xfId="8" applyNumberFormat="1" applyFont="1" applyBorder="1" applyAlignment="1">
      <alignment horizontal="center" vertical="center" shrinkToFit="1"/>
    </xf>
    <xf numFmtId="0" fontId="19" fillId="0" borderId="33" xfId="8" applyNumberFormat="1" applyFont="1" applyBorder="1" applyAlignment="1">
      <alignment horizontal="left" vertical="center" shrinkToFit="1"/>
    </xf>
    <xf numFmtId="0" fontId="19" fillId="0" borderId="33" xfId="10" applyNumberFormat="1" applyFont="1" applyFill="1" applyBorder="1" applyAlignment="1">
      <alignment horizontal="left" vertical="center" shrinkToFit="1"/>
    </xf>
    <xf numFmtId="0" fontId="19" fillId="0" borderId="29" xfId="10" applyNumberFormat="1" applyFont="1" applyFill="1" applyBorder="1" applyAlignment="1">
      <alignment horizontal="left" vertical="center" shrinkToFit="1"/>
    </xf>
    <xf numFmtId="0" fontId="19" fillId="4" borderId="206" xfId="8" applyFont="1" applyFill="1" applyBorder="1" applyAlignment="1">
      <alignment horizontal="center" vertical="center" shrinkToFit="1"/>
    </xf>
    <xf numFmtId="0" fontId="19" fillId="4" borderId="205" xfId="8" applyFont="1" applyFill="1" applyBorder="1" applyAlignment="1">
      <alignment horizontal="center" vertical="center" shrinkToFit="1"/>
    </xf>
    <xf numFmtId="3" fontId="19" fillId="0" borderId="224" xfId="8" applyNumberFormat="1" applyFont="1" applyBorder="1" applyAlignment="1">
      <alignment horizontal="right" vertical="center" shrinkToFit="1"/>
    </xf>
    <xf numFmtId="3" fontId="19" fillId="18" borderId="235" xfId="10" applyNumberFormat="1" applyFont="1" applyFill="1" applyBorder="1" applyAlignment="1">
      <alignment horizontal="right" vertical="center" shrinkToFit="1"/>
    </xf>
    <xf numFmtId="3" fontId="19" fillId="18" borderId="30" xfId="10" applyNumberFormat="1" applyFont="1" applyFill="1" applyBorder="1" applyAlignment="1">
      <alignment horizontal="right" vertical="center" shrinkToFit="1"/>
    </xf>
    <xf numFmtId="180" fontId="19" fillId="0" borderId="33" xfId="8" applyNumberFormat="1" applyFont="1" applyBorder="1" applyAlignment="1">
      <alignment horizontal="left" vertical="center" shrinkToFit="1"/>
    </xf>
    <xf numFmtId="3" fontId="19" fillId="0" borderId="33" xfId="10" applyNumberFormat="1" applyFont="1" applyFill="1" applyBorder="1" applyAlignment="1">
      <alignment horizontal="left" vertical="center" shrinkToFit="1"/>
    </xf>
    <xf numFmtId="3" fontId="19" fillId="0" borderId="29" xfId="10" applyNumberFormat="1" applyFont="1" applyFill="1" applyBorder="1" applyAlignment="1">
      <alignment horizontal="left" vertical="center" shrinkToFit="1"/>
    </xf>
    <xf numFmtId="184" fontId="19" fillId="0" borderId="221" xfId="8" applyNumberFormat="1" applyFont="1" applyBorder="1" applyAlignment="1">
      <alignment horizontal="center" vertical="center" shrinkToFit="1"/>
    </xf>
    <xf numFmtId="0" fontId="19" fillId="5" borderId="225" xfId="8" applyFont="1" applyFill="1" applyBorder="1" applyAlignment="1">
      <alignment horizontal="center" vertical="center" shrinkToFit="1"/>
    </xf>
    <xf numFmtId="0" fontId="19" fillId="0" borderId="221" xfId="8" applyFont="1" applyBorder="1" applyAlignment="1">
      <alignment horizontal="center" vertical="center" shrinkToFit="1"/>
    </xf>
    <xf numFmtId="0" fontId="19" fillId="0" borderId="222" xfId="8" applyFont="1" applyBorder="1" applyAlignment="1">
      <alignment horizontal="left" vertical="center" shrinkToFit="1"/>
    </xf>
    <xf numFmtId="0" fontId="19" fillId="4" borderId="224" xfId="8" applyFont="1" applyFill="1" applyBorder="1" applyAlignment="1">
      <alignment horizontal="left" vertical="center" shrinkToFit="1"/>
    </xf>
    <xf numFmtId="0" fontId="19" fillId="0" borderId="222" xfId="8" applyFont="1" applyBorder="1" applyAlignment="1">
      <alignment horizontal="center" vertical="center" shrinkToFit="1"/>
    </xf>
    <xf numFmtId="0" fontId="19" fillId="4" borderId="236" xfId="8" applyFont="1" applyFill="1" applyBorder="1" applyAlignment="1">
      <alignment horizontal="center" vertical="center" shrinkToFit="1"/>
    </xf>
    <xf numFmtId="191" fontId="19" fillId="0" borderId="236" xfId="8" applyNumberFormat="1" applyFont="1" applyBorder="1" applyAlignment="1">
      <alignment horizontal="right" vertical="center" shrinkToFit="1"/>
    </xf>
    <xf numFmtId="182" fontId="19" fillId="0" borderId="224" xfId="8" applyNumberFormat="1" applyFont="1" applyBorder="1" applyAlignment="1">
      <alignment horizontal="right" vertical="center" shrinkToFit="1"/>
    </xf>
    <xf numFmtId="3" fontId="19" fillId="5" borderId="222" xfId="10" applyNumberFormat="1" applyFont="1" applyFill="1" applyBorder="1" applyAlignment="1">
      <alignment horizontal="right" vertical="center" shrinkToFit="1"/>
    </xf>
    <xf numFmtId="0" fontId="19" fillId="18" borderId="232" xfId="10" applyNumberFormat="1" applyFont="1" applyFill="1" applyBorder="1" applyAlignment="1">
      <alignment horizontal="right" vertical="center" shrinkToFit="1"/>
    </xf>
    <xf numFmtId="180" fontId="19" fillId="0" borderId="228" xfId="8" applyNumberFormat="1" applyFont="1" applyBorder="1" applyAlignment="1">
      <alignment horizontal="center" vertical="center" shrinkToFit="1"/>
    </xf>
    <xf numFmtId="180" fontId="19" fillId="0" borderId="236" xfId="8" applyNumberFormat="1" applyFont="1" applyBorder="1" applyAlignment="1">
      <alignment horizontal="center" vertical="center" shrinkToFit="1"/>
    </xf>
    <xf numFmtId="0" fontId="19" fillId="0" borderId="236" xfId="8" applyNumberFormat="1" applyFont="1" applyBorder="1" applyAlignment="1">
      <alignment horizontal="left" vertical="center" shrinkToFit="1"/>
    </xf>
    <xf numFmtId="0" fontId="19" fillId="0" borderId="236" xfId="10" applyNumberFormat="1" applyFont="1" applyFill="1" applyBorder="1" applyAlignment="1">
      <alignment horizontal="left" vertical="center" shrinkToFit="1"/>
    </xf>
    <xf numFmtId="0" fontId="19" fillId="0" borderId="228" xfId="10" applyNumberFormat="1" applyFont="1" applyFill="1" applyBorder="1" applyAlignment="1">
      <alignment horizontal="left" vertical="center" shrinkToFit="1"/>
    </xf>
    <xf numFmtId="0" fontId="19" fillId="4" borderId="222" xfId="8" applyFont="1" applyFill="1" applyBorder="1" applyAlignment="1">
      <alignment horizontal="center" vertical="center" shrinkToFit="1"/>
    </xf>
    <xf numFmtId="0" fontId="19" fillId="4" borderId="221" xfId="8" applyFont="1" applyFill="1" applyBorder="1" applyAlignment="1">
      <alignment horizontal="center" vertical="center" shrinkToFit="1"/>
    </xf>
    <xf numFmtId="3" fontId="19" fillId="18" borderId="232" xfId="10" applyNumberFormat="1" applyFont="1" applyFill="1" applyBorder="1" applyAlignment="1">
      <alignment horizontal="right" vertical="center" shrinkToFit="1"/>
    </xf>
    <xf numFmtId="180" fontId="19" fillId="0" borderId="236" xfId="8" applyNumberFormat="1" applyFont="1" applyBorder="1" applyAlignment="1">
      <alignment horizontal="left" vertical="center" shrinkToFit="1"/>
    </xf>
    <xf numFmtId="3" fontId="19" fillId="0" borderId="236" xfId="10" applyNumberFormat="1" applyFont="1" applyFill="1" applyBorder="1" applyAlignment="1">
      <alignment horizontal="left" vertical="center" shrinkToFit="1"/>
    </xf>
    <xf numFmtId="3" fontId="19" fillId="0" borderId="228" xfId="10" applyNumberFormat="1" applyFont="1" applyFill="1" applyBorder="1" applyAlignment="1">
      <alignment horizontal="left" vertical="center" shrinkToFit="1"/>
    </xf>
    <xf numFmtId="0" fontId="19" fillId="0" borderId="0" xfId="8" applyFont="1" applyAlignment="1">
      <alignment horizontal="center" vertical="center" wrapText="1"/>
    </xf>
    <xf numFmtId="20" fontId="19" fillId="0" borderId="228" xfId="8" applyNumberFormat="1" applyFont="1" applyBorder="1" applyAlignment="1">
      <alignment horizontal="center" vertical="center" shrinkToFit="1"/>
    </xf>
    <xf numFmtId="0" fontId="19" fillId="0" borderId="228" xfId="8" applyFont="1" applyBorder="1" applyAlignment="1">
      <alignment horizontal="center" vertical="center" shrinkToFit="1"/>
    </xf>
    <xf numFmtId="3" fontId="19" fillId="0" borderId="222" xfId="8" applyNumberFormat="1" applyFont="1" applyBorder="1" applyAlignment="1">
      <alignment horizontal="right" vertical="center" shrinkToFit="1"/>
    </xf>
    <xf numFmtId="0" fontId="19" fillId="4" borderId="189" xfId="8" applyFont="1" applyFill="1" applyBorder="1" applyAlignment="1">
      <alignment horizontal="left" vertical="center" shrinkToFit="1"/>
    </xf>
    <xf numFmtId="0" fontId="19" fillId="0" borderId="232" xfId="10" applyNumberFormat="1" applyFont="1" applyFill="1" applyBorder="1" applyAlignment="1">
      <alignment horizontal="left" vertical="center" shrinkToFit="1"/>
    </xf>
    <xf numFmtId="0" fontId="19" fillId="0" borderId="228" xfId="10" applyNumberFormat="1" applyFont="1" applyBorder="1" applyAlignment="1">
      <alignment horizontal="left" vertical="center" shrinkToFit="1"/>
    </xf>
    <xf numFmtId="0" fontId="19" fillId="0" borderId="232" xfId="10" applyNumberFormat="1" applyFont="1" applyBorder="1" applyAlignment="1">
      <alignment horizontal="left" vertical="center" shrinkToFit="1"/>
    </xf>
    <xf numFmtId="0" fontId="19" fillId="4" borderId="189" xfId="8" applyFont="1" applyFill="1" applyBorder="1" applyAlignment="1">
      <alignment horizontal="center" vertical="center" shrinkToFit="1"/>
    </xf>
    <xf numFmtId="184" fontId="19" fillId="0" borderId="237" xfId="8" applyNumberFormat="1" applyFont="1" applyBorder="1" applyAlignment="1">
      <alignment horizontal="center" vertical="center" shrinkToFit="1"/>
    </xf>
    <xf numFmtId="0" fontId="19" fillId="5" borderId="238" xfId="8" applyFont="1" applyFill="1" applyBorder="1" applyAlignment="1">
      <alignment horizontal="center" vertical="center" shrinkToFit="1"/>
    </xf>
    <xf numFmtId="0" fontId="19" fillId="0" borderId="237" xfId="8" applyFont="1" applyBorder="1" applyAlignment="1">
      <alignment horizontal="center" vertical="center" shrinkToFit="1"/>
    </xf>
    <xf numFmtId="0" fontId="19" fillId="0" borderId="239" xfId="8" applyFont="1" applyBorder="1" applyAlignment="1">
      <alignment horizontal="left" vertical="center" shrinkToFit="1"/>
    </xf>
    <xf numFmtId="0" fontId="19" fillId="4" borderId="240" xfId="8" applyFont="1" applyFill="1" applyBorder="1" applyAlignment="1">
      <alignment horizontal="left" vertical="center" shrinkToFit="1"/>
    </xf>
    <xf numFmtId="0" fontId="19" fillId="4" borderId="239" xfId="8" applyFont="1" applyFill="1" applyBorder="1" applyAlignment="1">
      <alignment horizontal="center" vertical="center" shrinkToFit="1"/>
    </xf>
    <xf numFmtId="0" fontId="19" fillId="0" borderId="239" xfId="8" applyFont="1" applyBorder="1" applyAlignment="1">
      <alignment horizontal="center" vertical="center" shrinkToFit="1"/>
    </xf>
    <xf numFmtId="0" fontId="19" fillId="4" borderId="237" xfId="8" applyFont="1" applyFill="1" applyBorder="1" applyAlignment="1">
      <alignment horizontal="center" vertical="center" shrinkToFit="1"/>
    </xf>
    <xf numFmtId="191" fontId="19" fillId="0" borderId="241" xfId="8" applyNumberFormat="1" applyFont="1" applyBorder="1" applyAlignment="1">
      <alignment horizontal="right" vertical="center" shrinkToFit="1"/>
    </xf>
    <xf numFmtId="3" fontId="19" fillId="0" borderId="240" xfId="8" applyNumberFormat="1" applyFont="1" applyBorder="1" applyAlignment="1">
      <alignment horizontal="right" vertical="center" shrinkToFit="1"/>
    </xf>
    <xf numFmtId="3" fontId="19" fillId="5" borderId="239" xfId="10" applyNumberFormat="1" applyFont="1" applyFill="1" applyBorder="1" applyAlignment="1">
      <alignment horizontal="right" vertical="center" shrinkToFit="1"/>
    </xf>
    <xf numFmtId="3" fontId="19" fillId="18" borderId="242" xfId="10" applyNumberFormat="1" applyFont="1" applyFill="1" applyBorder="1" applyAlignment="1">
      <alignment horizontal="right" vertical="center" shrinkToFit="1"/>
    </xf>
    <xf numFmtId="180" fontId="19" fillId="0" borderId="243" xfId="8" applyNumberFormat="1" applyFont="1" applyBorder="1" applyAlignment="1">
      <alignment horizontal="center" vertical="center" shrinkToFit="1"/>
    </xf>
    <xf numFmtId="180" fontId="19" fillId="0" borderId="241" xfId="8" applyNumberFormat="1" applyFont="1" applyBorder="1" applyAlignment="1">
      <alignment horizontal="center" vertical="center" shrinkToFit="1"/>
    </xf>
    <xf numFmtId="180" fontId="19" fillId="0" borderId="241" xfId="8" applyNumberFormat="1" applyFont="1" applyBorder="1" applyAlignment="1">
      <alignment horizontal="left" vertical="center" shrinkToFit="1"/>
    </xf>
    <xf numFmtId="3" fontId="19" fillId="0" borderId="241" xfId="10" applyNumberFormat="1" applyFont="1" applyFill="1" applyBorder="1" applyAlignment="1">
      <alignment horizontal="left" vertical="center" shrinkToFit="1"/>
    </xf>
    <xf numFmtId="3" fontId="19" fillId="0" borderId="44" xfId="10" applyNumberFormat="1" applyFont="1" applyFill="1" applyBorder="1" applyAlignment="1">
      <alignment horizontal="left" vertical="center" shrinkToFit="1"/>
    </xf>
    <xf numFmtId="184" fontId="19" fillId="0" borderId="228" xfId="8" applyNumberFormat="1" applyFont="1" applyBorder="1" applyAlignment="1">
      <alignment horizontal="center" vertical="center" shrinkToFit="1"/>
    </xf>
    <xf numFmtId="0" fontId="19" fillId="0" borderId="223" xfId="8" applyFont="1" applyBorder="1" applyAlignment="1">
      <alignment horizontal="center" vertical="center" shrinkToFit="1"/>
    </xf>
    <xf numFmtId="0" fontId="19" fillId="18" borderId="189" xfId="10" applyNumberFormat="1" applyFont="1" applyFill="1" applyBorder="1" applyAlignment="1">
      <alignment horizontal="right" vertical="center" shrinkToFit="1"/>
    </xf>
    <xf numFmtId="178" fontId="19" fillId="11" borderId="244" xfId="8" applyNumberFormat="1" applyFont="1" applyFill="1" applyBorder="1" applyAlignment="1">
      <alignment horizontal="center" vertical="center" shrinkToFit="1"/>
    </xf>
    <xf numFmtId="0" fontId="19" fillId="11" borderId="245" xfId="8" applyFont="1" applyFill="1" applyBorder="1" applyAlignment="1">
      <alignment horizontal="center" vertical="center" shrinkToFit="1"/>
    </xf>
    <xf numFmtId="0" fontId="19" fillId="11" borderId="244" xfId="8" applyFont="1" applyFill="1" applyBorder="1" applyAlignment="1">
      <alignment horizontal="center" vertical="center" shrinkToFit="1"/>
    </xf>
    <xf numFmtId="0" fontId="19" fillId="11" borderId="246" xfId="8" applyFont="1" applyFill="1" applyBorder="1" applyAlignment="1">
      <alignment horizontal="left" vertical="center" shrinkToFit="1"/>
    </xf>
    <xf numFmtId="0" fontId="19" fillId="11" borderId="247" xfId="8" applyFont="1" applyFill="1" applyBorder="1" applyAlignment="1">
      <alignment horizontal="left" vertical="center" shrinkToFit="1"/>
    </xf>
    <xf numFmtId="0" fontId="19" fillId="11" borderId="246" xfId="8" applyFont="1" applyFill="1" applyBorder="1" applyAlignment="1">
      <alignment horizontal="center" vertical="center" shrinkToFit="1"/>
    </xf>
    <xf numFmtId="191" fontId="19" fillId="11" borderId="248" xfId="8" applyNumberFormat="1" applyFont="1" applyFill="1" applyBorder="1" applyAlignment="1">
      <alignment horizontal="right" vertical="center" shrinkToFit="1"/>
    </xf>
    <xf numFmtId="3" fontId="19" fillId="11" borderId="247" xfId="8" applyNumberFormat="1" applyFont="1" applyFill="1" applyBorder="1" applyAlignment="1">
      <alignment horizontal="right" vertical="center" shrinkToFit="1"/>
    </xf>
    <xf numFmtId="3" fontId="19" fillId="11" borderId="246" xfId="10" applyNumberFormat="1" applyFont="1" applyFill="1" applyBorder="1" applyAlignment="1">
      <alignment horizontal="center" vertical="center" shrinkToFit="1"/>
    </xf>
    <xf numFmtId="3" fontId="19" fillId="11" borderId="246" xfId="10" applyNumberFormat="1" applyFont="1" applyFill="1" applyBorder="1" applyAlignment="1">
      <alignment horizontal="right" vertical="center" shrinkToFit="1"/>
    </xf>
    <xf numFmtId="3" fontId="19" fillId="5" borderId="246" xfId="10" applyNumberFormat="1" applyFont="1" applyFill="1" applyBorder="1" applyAlignment="1">
      <alignment horizontal="right" vertical="center" shrinkToFit="1"/>
    </xf>
    <xf numFmtId="3" fontId="19" fillId="11" borderId="249" xfId="10" applyNumberFormat="1" applyFont="1" applyFill="1" applyBorder="1" applyAlignment="1">
      <alignment horizontal="right" vertical="center" shrinkToFit="1"/>
    </xf>
    <xf numFmtId="3" fontId="19" fillId="11" borderId="246" xfId="8" applyNumberFormat="1" applyFont="1" applyFill="1" applyBorder="1" applyAlignment="1">
      <alignment horizontal="center" vertical="center" shrinkToFit="1"/>
    </xf>
    <xf numFmtId="3" fontId="19" fillId="11" borderId="246" xfId="8" applyNumberFormat="1" applyFont="1" applyFill="1" applyBorder="1" applyAlignment="1">
      <alignment horizontal="right" vertical="center" shrinkToFit="1"/>
    </xf>
    <xf numFmtId="3" fontId="19" fillId="11" borderId="249" xfId="10" applyNumberFormat="1" applyFont="1" applyFill="1" applyBorder="1" applyAlignment="1">
      <alignment horizontal="right" vertical="center"/>
    </xf>
    <xf numFmtId="0" fontId="19" fillId="24" borderId="0" xfId="8" applyFont="1" applyFill="1" applyAlignment="1">
      <alignment horizontal="center" vertical="center" shrinkToFit="1"/>
    </xf>
    <xf numFmtId="190" fontId="19" fillId="24" borderId="0" xfId="8" applyNumberFormat="1" applyFont="1" applyFill="1" applyAlignment="1">
      <alignment horizontal="center" vertical="center" shrinkToFit="1"/>
    </xf>
    <xf numFmtId="0" fontId="19" fillId="24" borderId="0" xfId="8" applyFont="1" applyFill="1" applyAlignment="1">
      <alignment horizontal="center" vertical="center"/>
    </xf>
    <xf numFmtId="181" fontId="19" fillId="24" borderId="0" xfId="10" applyNumberFormat="1" applyFont="1" applyFill="1" applyAlignment="1">
      <alignment horizontal="center" vertical="center"/>
    </xf>
    <xf numFmtId="38" fontId="19" fillId="24" borderId="0" xfId="10" applyFont="1" applyFill="1" applyAlignment="1">
      <alignment horizontal="center" vertical="center"/>
    </xf>
    <xf numFmtId="181" fontId="19" fillId="24" borderId="0" xfId="8" applyNumberFormat="1" applyFont="1" applyFill="1" applyAlignment="1">
      <alignment horizontal="center" vertical="center"/>
    </xf>
    <xf numFmtId="38" fontId="19" fillId="3" borderId="0" xfId="10" applyFont="1" applyFill="1" applyAlignment="1">
      <alignment horizontal="center" vertical="center"/>
    </xf>
    <xf numFmtId="0" fontId="19" fillId="5" borderId="0" xfId="8" applyFont="1" applyFill="1" applyAlignment="1">
      <alignment horizontal="center" vertical="center" shrinkToFit="1"/>
    </xf>
    <xf numFmtId="190" fontId="19" fillId="5" borderId="0" xfId="8" applyNumberFormat="1" applyFont="1" applyFill="1" applyAlignment="1">
      <alignment horizontal="center" vertical="center" shrinkToFit="1"/>
    </xf>
    <xf numFmtId="0" fontId="19" fillId="5" borderId="0" xfId="8" applyFont="1" applyFill="1" applyAlignment="1">
      <alignment horizontal="center" vertical="center"/>
    </xf>
    <xf numFmtId="181" fontId="19" fillId="5" borderId="0" xfId="10" applyNumberFormat="1" applyFont="1" applyFill="1" applyAlignment="1">
      <alignment horizontal="center" vertical="center"/>
    </xf>
    <xf numFmtId="38" fontId="25" fillId="5" borderId="0" xfId="10" applyFont="1" applyFill="1" applyAlignment="1">
      <alignment horizontal="center" vertical="center"/>
    </xf>
    <xf numFmtId="181" fontId="25" fillId="5" borderId="0" xfId="8" applyNumberFormat="1" applyFont="1" applyFill="1" applyAlignment="1">
      <alignment horizontal="center" vertical="center"/>
    </xf>
    <xf numFmtId="0" fontId="25" fillId="5" borderId="0" xfId="8" applyFont="1" applyFill="1" applyAlignment="1">
      <alignment horizontal="center" vertical="center" shrinkToFit="1"/>
    </xf>
    <xf numFmtId="0" fontId="19" fillId="25" borderId="0" xfId="8" applyFont="1" applyFill="1" applyAlignment="1">
      <alignment horizontal="center" vertical="center" shrinkToFit="1"/>
    </xf>
    <xf numFmtId="190" fontId="19" fillId="25" borderId="0" xfId="8" applyNumberFormat="1" applyFont="1" applyFill="1" applyAlignment="1">
      <alignment horizontal="center" vertical="center" shrinkToFit="1"/>
    </xf>
    <xf numFmtId="0" fontId="19" fillId="25" borderId="0" xfId="8" applyFont="1" applyFill="1" applyAlignment="1">
      <alignment horizontal="center" vertical="center"/>
    </xf>
    <xf numFmtId="181" fontId="19" fillId="25" borderId="0" xfId="10" applyNumberFormat="1" applyFont="1" applyFill="1" applyAlignment="1">
      <alignment horizontal="center" vertical="center"/>
    </xf>
    <xf numFmtId="38" fontId="19" fillId="25" borderId="0" xfId="10" applyFont="1" applyFill="1" applyAlignment="1">
      <alignment horizontal="center" vertical="center"/>
    </xf>
    <xf numFmtId="181" fontId="19" fillId="25" borderId="0" xfId="8" applyNumberFormat="1" applyFont="1" applyFill="1" applyAlignment="1">
      <alignment horizontal="center" vertical="center"/>
    </xf>
    <xf numFmtId="38" fontId="19" fillId="0" borderId="0" xfId="10" applyFont="1" applyFill="1" applyAlignment="1">
      <alignment horizontal="center" vertical="center"/>
    </xf>
    <xf numFmtId="190" fontId="19" fillId="3" borderId="0" xfId="8" applyNumberFormat="1" applyFont="1" applyFill="1" applyAlignment="1">
      <alignment horizontal="center" vertical="center" shrinkToFit="1"/>
    </xf>
    <xf numFmtId="181" fontId="19" fillId="3" borderId="0" xfId="10" applyNumberFormat="1" applyFont="1" applyFill="1" applyAlignment="1">
      <alignment horizontal="center" vertical="center"/>
    </xf>
    <xf numFmtId="181" fontId="19" fillId="3" borderId="0" xfId="8" applyNumberFormat="1" applyFont="1" applyFill="1" applyAlignment="1">
      <alignment horizontal="center" vertical="center"/>
    </xf>
    <xf numFmtId="0" fontId="19" fillId="0" borderId="224" xfId="8" applyFont="1" applyBorder="1" applyAlignment="1">
      <alignment horizontal="center" vertical="center" shrinkToFit="1"/>
    </xf>
    <xf numFmtId="3" fontId="19" fillId="5" borderId="223" xfId="10" applyNumberFormat="1" applyFont="1" applyFill="1" applyBorder="1" applyAlignment="1">
      <alignment horizontal="right" vertical="center" shrinkToFit="1"/>
    </xf>
    <xf numFmtId="0" fontId="19" fillId="4" borderId="241" xfId="8" applyFont="1" applyFill="1" applyBorder="1" applyAlignment="1">
      <alignment horizontal="center" vertical="center" shrinkToFit="1"/>
    </xf>
    <xf numFmtId="182" fontId="19" fillId="0" borderId="240" xfId="8" applyNumberFormat="1" applyFont="1" applyBorder="1" applyAlignment="1">
      <alignment horizontal="right" vertical="center" shrinkToFit="1"/>
    </xf>
    <xf numFmtId="0" fontId="19" fillId="18" borderId="242" xfId="10" applyNumberFormat="1" applyFont="1" applyFill="1" applyBorder="1" applyAlignment="1">
      <alignment horizontal="right" vertical="center" shrinkToFit="1"/>
    </xf>
    <xf numFmtId="0" fontId="19" fillId="0" borderId="241" xfId="8" applyNumberFormat="1" applyFont="1" applyBorder="1" applyAlignment="1">
      <alignment horizontal="left" vertical="center" shrinkToFit="1"/>
    </xf>
    <xf numFmtId="0" fontId="19" fillId="0" borderId="241" xfId="10" applyNumberFormat="1" applyFont="1" applyFill="1" applyBorder="1" applyAlignment="1">
      <alignment horizontal="left" vertical="center" shrinkToFit="1"/>
    </xf>
    <xf numFmtId="0" fontId="19" fillId="0" borderId="44" xfId="10" applyNumberFormat="1" applyFont="1" applyFill="1" applyBorder="1" applyAlignment="1">
      <alignment horizontal="left" vertical="center" shrinkToFit="1"/>
    </xf>
    <xf numFmtId="190" fontId="19" fillId="0" borderId="0" xfId="8" applyNumberFormat="1" applyFont="1" applyAlignment="1">
      <alignment horizontal="center" vertical="center" shrinkToFit="1"/>
    </xf>
    <xf numFmtId="181" fontId="19" fillId="0" borderId="0" xfId="10" applyNumberFormat="1" applyFont="1" applyAlignment="1">
      <alignment horizontal="center" vertical="center"/>
    </xf>
    <xf numFmtId="38" fontId="19" fillId="0" borderId="0" xfId="10" applyFont="1" applyAlignment="1">
      <alignment horizontal="center" vertical="center"/>
    </xf>
    <xf numFmtId="181" fontId="19" fillId="0" borderId="0" xfId="8" applyNumberFormat="1" applyFont="1" applyAlignment="1">
      <alignment horizontal="center" vertical="center"/>
    </xf>
    <xf numFmtId="182" fontId="19" fillId="11" borderId="246" xfId="10" applyNumberFormat="1" applyFont="1" applyFill="1" applyBorder="1" applyAlignment="1">
      <alignment horizontal="center" vertical="center" shrinkToFit="1"/>
    </xf>
    <xf numFmtId="182" fontId="19" fillId="11" borderId="246" xfId="8" applyNumberFormat="1" applyFont="1" applyFill="1" applyBorder="1" applyAlignment="1">
      <alignment horizontal="center" vertical="center" shrinkToFit="1"/>
    </xf>
    <xf numFmtId="0" fontId="19" fillId="11" borderId="249" xfId="10" applyNumberFormat="1" applyFont="1" applyFill="1" applyBorder="1" applyAlignment="1">
      <alignment horizontal="right" vertical="center" shrinkToFit="1"/>
    </xf>
    <xf numFmtId="0" fontId="19" fillId="11" borderId="249" xfId="10" applyNumberFormat="1" applyFont="1" applyFill="1" applyBorder="1" applyAlignment="1">
      <alignment horizontal="right" vertical="center"/>
    </xf>
    <xf numFmtId="0" fontId="19" fillId="11" borderId="87" xfId="10" applyNumberFormat="1" applyFont="1" applyFill="1" applyBorder="1" applyAlignment="1">
      <alignment horizontal="right" vertical="center"/>
    </xf>
    <xf numFmtId="38" fontId="19" fillId="5" borderId="0" xfId="10" applyFont="1" applyFill="1" applyAlignment="1">
      <alignment horizontal="center" vertical="center"/>
    </xf>
    <xf numFmtId="181" fontId="19" fillId="5" borderId="0" xfId="8" applyNumberFormat="1" applyFont="1" applyFill="1" applyAlignment="1">
      <alignment horizontal="center" vertical="center"/>
    </xf>
    <xf numFmtId="0" fontId="23" fillId="0" borderId="0" xfId="8" applyFont="1" applyAlignment="1">
      <alignment vertical="center" shrinkToFit="1"/>
    </xf>
    <xf numFmtId="0" fontId="19" fillId="0" borderId="0" xfId="9" applyNumberFormat="1" applyFont="1" applyAlignment="1">
      <alignment horizontal="centerContinuous" vertical="center"/>
    </xf>
    <xf numFmtId="0" fontId="23" fillId="3" borderId="0" xfId="8" applyFont="1" applyFill="1" applyAlignment="1">
      <alignment vertical="center" shrinkToFit="1"/>
    </xf>
    <xf numFmtId="49" fontId="10" fillId="3" borderId="0" xfId="1" applyNumberFormat="1" applyFont="1" applyFill="1" applyAlignment="1">
      <alignment horizontal="centerContinuous" vertical="center"/>
    </xf>
    <xf numFmtId="0" fontId="19" fillId="3" borderId="0" xfId="9" applyNumberFormat="1" applyFont="1" applyFill="1" applyAlignment="1">
      <alignment horizontal="centerContinuous" vertical="center"/>
    </xf>
    <xf numFmtId="0" fontId="24" fillId="0" borderId="0" xfId="9" applyFont="1" applyAlignment="1">
      <alignment horizontal="left" vertical="center"/>
    </xf>
    <xf numFmtId="0" fontId="24" fillId="3" borderId="0" xfId="9" applyFont="1" applyFill="1" applyAlignment="1">
      <alignment horizontal="left" vertical="center"/>
    </xf>
    <xf numFmtId="178" fontId="19" fillId="0" borderId="0" xfId="9" applyNumberFormat="1" applyFont="1" applyAlignment="1">
      <alignment horizontal="center" vertical="center"/>
    </xf>
    <xf numFmtId="178" fontId="19" fillId="3" borderId="0" xfId="9" applyNumberFormat="1" applyFont="1" applyFill="1" applyAlignment="1">
      <alignment horizontal="center" vertical="center"/>
    </xf>
    <xf numFmtId="178" fontId="19" fillId="0" borderId="0" xfId="9" applyNumberFormat="1" applyFont="1" applyAlignment="1">
      <alignment horizontal="left" vertical="center"/>
    </xf>
    <xf numFmtId="178" fontId="19" fillId="3" borderId="0" xfId="9" applyNumberFormat="1" applyFont="1" applyFill="1" applyAlignment="1">
      <alignment horizontal="left" vertical="center"/>
    </xf>
    <xf numFmtId="0" fontId="25" fillId="0" borderId="251" xfId="9" applyFont="1" applyFill="1" applyBorder="1" applyAlignment="1">
      <alignment horizontal="center" vertical="center" shrinkToFit="1"/>
    </xf>
    <xf numFmtId="0" fontId="19" fillId="0" borderId="111" xfId="9" applyFont="1" applyBorder="1" applyAlignment="1">
      <alignment horizontal="center" vertical="center"/>
    </xf>
    <xf numFmtId="0" fontId="19" fillId="4" borderId="255" xfId="9" applyFont="1" applyFill="1" applyBorder="1" applyAlignment="1">
      <alignment horizontal="center" vertical="center"/>
    </xf>
    <xf numFmtId="0" fontId="19" fillId="0" borderId="256" xfId="9" applyFont="1" applyBorder="1" applyAlignment="1">
      <alignment horizontal="left" vertical="center"/>
    </xf>
    <xf numFmtId="0" fontId="19" fillId="0" borderId="65" xfId="9" applyFont="1" applyBorder="1" applyAlignment="1">
      <alignment horizontal="left" vertical="center"/>
    </xf>
    <xf numFmtId="0" fontId="19" fillId="0" borderId="64" xfId="9" applyFont="1" applyBorder="1" applyAlignment="1">
      <alignment horizontal="left" vertical="center"/>
    </xf>
    <xf numFmtId="0" fontId="25" fillId="0" borderId="257" xfId="9" applyFont="1" applyFill="1" applyBorder="1" applyAlignment="1">
      <alignment horizontal="center" vertical="center" shrinkToFit="1"/>
    </xf>
    <xf numFmtId="0" fontId="19" fillId="3" borderId="111" xfId="9" applyFont="1" applyFill="1" applyBorder="1" applyAlignment="1">
      <alignment horizontal="center" vertical="center"/>
    </xf>
    <xf numFmtId="0" fontId="19" fillId="3" borderId="255" xfId="9" applyFont="1" applyFill="1" applyBorder="1" applyAlignment="1">
      <alignment horizontal="center" vertical="center"/>
    </xf>
    <xf numFmtId="0" fontId="19" fillId="3" borderId="256" xfId="9" applyFont="1" applyFill="1" applyBorder="1" applyAlignment="1">
      <alignment horizontal="left" vertical="center"/>
    </xf>
    <xf numFmtId="0" fontId="19" fillId="3" borderId="65" xfId="9" applyFont="1" applyFill="1" applyBorder="1" applyAlignment="1">
      <alignment horizontal="left" vertical="center"/>
    </xf>
    <xf numFmtId="0" fontId="19" fillId="3" borderId="64" xfId="9" applyFont="1" applyFill="1" applyBorder="1" applyAlignment="1">
      <alignment horizontal="left" vertical="center"/>
    </xf>
    <xf numFmtId="0" fontId="19" fillId="4" borderId="261" xfId="9" applyFont="1" applyFill="1" applyBorder="1" applyAlignment="1">
      <alignment horizontal="center" vertical="center"/>
    </xf>
    <xf numFmtId="0" fontId="19" fillId="0" borderId="262" xfId="9" applyFont="1" applyBorder="1" applyAlignment="1">
      <alignment horizontal="left" vertical="center" shrinkToFit="1"/>
    </xf>
    <xf numFmtId="0" fontId="19" fillId="0" borderId="263" xfId="9" applyFont="1" applyBorder="1" applyAlignment="1">
      <alignment horizontal="left" vertical="center" shrinkToFit="1"/>
    </xf>
    <xf numFmtId="0" fontId="19" fillId="0" borderId="128" xfId="9" applyFont="1" applyBorder="1" applyAlignment="1">
      <alignment horizontal="left" vertical="center" shrinkToFit="1"/>
    </xf>
    <xf numFmtId="0" fontId="19" fillId="3" borderId="261" xfId="9" applyFont="1" applyFill="1" applyBorder="1" applyAlignment="1">
      <alignment horizontal="center" vertical="center"/>
    </xf>
    <xf numFmtId="0" fontId="19" fillId="3" borderId="262" xfId="9" applyFont="1" applyFill="1" applyBorder="1" applyAlignment="1">
      <alignment horizontal="left" vertical="center" shrinkToFit="1"/>
    </xf>
    <xf numFmtId="0" fontId="19" fillId="3" borderId="263" xfId="9" applyFont="1" applyFill="1" applyBorder="1" applyAlignment="1">
      <alignment horizontal="left" vertical="center" shrinkToFit="1"/>
    </xf>
    <xf numFmtId="0" fontId="19" fillId="3" borderId="128" xfId="9" applyFont="1" applyFill="1" applyBorder="1" applyAlignment="1">
      <alignment horizontal="left" vertical="center" shrinkToFit="1"/>
    </xf>
    <xf numFmtId="0" fontId="69" fillId="0" borderId="0" xfId="9" applyFont="1" applyBorder="1" applyAlignment="1">
      <alignment horizontal="center" vertical="center"/>
    </xf>
    <xf numFmtId="0" fontId="19" fillId="0" borderId="0" xfId="9" applyFont="1" applyBorder="1" applyAlignment="1">
      <alignment horizontal="left" vertical="top"/>
    </xf>
    <xf numFmtId="0" fontId="19" fillId="4" borderId="272" xfId="9" applyFont="1" applyFill="1" applyBorder="1" applyAlignment="1">
      <alignment horizontal="center" vertical="center"/>
    </xf>
    <xf numFmtId="0" fontId="19" fillId="0" borderId="193" xfId="9" applyFont="1" applyBorder="1" applyAlignment="1">
      <alignment horizontal="left" vertical="center"/>
    </xf>
    <xf numFmtId="0" fontId="19" fillId="0" borderId="3" xfId="9" applyFont="1" applyBorder="1" applyAlignment="1">
      <alignment horizontal="left" vertical="center"/>
    </xf>
    <xf numFmtId="0" fontId="19" fillId="0" borderId="70" xfId="9" applyFont="1" applyBorder="1" applyAlignment="1">
      <alignment horizontal="left" vertical="center"/>
    </xf>
    <xf numFmtId="0" fontId="69" fillId="3" borderId="0" xfId="9" applyFont="1" applyFill="1" applyBorder="1" applyAlignment="1">
      <alignment horizontal="center" vertical="center"/>
    </xf>
    <xf numFmtId="0" fontId="19" fillId="3" borderId="0" xfId="9" applyFont="1" applyFill="1" applyBorder="1" applyAlignment="1">
      <alignment horizontal="left" vertical="top"/>
    </xf>
    <xf numFmtId="0" fontId="19" fillId="3" borderId="272" xfId="9" applyFont="1" applyFill="1" applyBorder="1" applyAlignment="1">
      <alignment horizontal="center" vertical="center"/>
    </xf>
    <xf numFmtId="0" fontId="19" fillId="3" borderId="193" xfId="9" applyFont="1" applyFill="1" applyBorder="1" applyAlignment="1">
      <alignment horizontal="left" vertical="center"/>
    </xf>
    <xf numFmtId="0" fontId="19" fillId="3" borderId="3" xfId="9" applyFont="1" applyFill="1" applyBorder="1" applyAlignment="1">
      <alignment horizontal="left" vertical="center"/>
    </xf>
    <xf numFmtId="0" fontId="19" fillId="3" borderId="70" xfId="9" applyFont="1" applyFill="1" applyBorder="1" applyAlignment="1">
      <alignment horizontal="left" vertical="center"/>
    </xf>
    <xf numFmtId="0" fontId="19" fillId="0" borderId="262" xfId="9" applyFont="1" applyBorder="1" applyAlignment="1">
      <alignment horizontal="left" vertical="center"/>
    </xf>
    <xf numFmtId="0" fontId="19" fillId="0" borderId="263" xfId="9" applyFont="1" applyBorder="1" applyAlignment="1">
      <alignment horizontal="left" vertical="center"/>
    </xf>
    <xf numFmtId="0" fontId="19" fillId="0" borderId="128" xfId="9" applyFont="1" applyBorder="1" applyAlignment="1">
      <alignment horizontal="left" vertical="center"/>
    </xf>
    <xf numFmtId="0" fontId="19" fillId="3" borderId="262" xfId="9" applyFont="1" applyFill="1" applyBorder="1" applyAlignment="1">
      <alignment horizontal="left" vertical="center"/>
    </xf>
    <xf numFmtId="0" fontId="19" fillId="3" borderId="263" xfId="9" applyFont="1" applyFill="1" applyBorder="1" applyAlignment="1">
      <alignment horizontal="left" vertical="center"/>
    </xf>
    <xf numFmtId="0" fontId="19" fillId="3" borderId="128" xfId="9" applyFont="1" applyFill="1" applyBorder="1" applyAlignment="1">
      <alignment horizontal="left" vertical="center"/>
    </xf>
    <xf numFmtId="0" fontId="54" fillId="0" borderId="0" xfId="9" applyFont="1" applyFill="1" applyBorder="1" applyAlignment="1">
      <alignment horizontal="center" vertical="center"/>
    </xf>
    <xf numFmtId="0" fontId="27" fillId="0" borderId="0" xfId="9" applyFont="1" applyAlignment="1">
      <alignment vertical="center"/>
    </xf>
    <xf numFmtId="0" fontId="54" fillId="3" borderId="0" xfId="9" applyFont="1" applyFill="1" applyBorder="1" applyAlignment="1">
      <alignment horizontal="center" vertical="center"/>
    </xf>
    <xf numFmtId="0" fontId="27" fillId="3" borderId="0" xfId="9" applyFont="1" applyFill="1" applyAlignment="1">
      <alignment vertical="center"/>
    </xf>
    <xf numFmtId="0" fontId="24" fillId="0" borderId="0" xfId="8" applyFont="1" applyFill="1" applyBorder="1" applyAlignment="1">
      <alignment horizontal="centerContinuous" vertical="center"/>
    </xf>
    <xf numFmtId="0" fontId="27" fillId="0" borderId="0" xfId="9" applyFont="1" applyAlignment="1">
      <alignment vertical="top"/>
    </xf>
    <xf numFmtId="0" fontId="19" fillId="0" borderId="0" xfId="9" applyFont="1" applyAlignment="1">
      <alignment horizontal="center" vertical="top"/>
    </xf>
    <xf numFmtId="0" fontId="19" fillId="0" borderId="0" xfId="8" applyFont="1" applyAlignment="1">
      <alignment horizontal="right" vertical="top"/>
    </xf>
    <xf numFmtId="0" fontId="27" fillId="3" borderId="0" xfId="9" applyFont="1" applyFill="1" applyAlignment="1">
      <alignment vertical="top"/>
    </xf>
    <xf numFmtId="0" fontId="19" fillId="3" borderId="0" xfId="9" applyFont="1" applyFill="1" applyAlignment="1">
      <alignment horizontal="center" vertical="top"/>
    </xf>
    <xf numFmtId="0" fontId="19" fillId="3" borderId="0" xfId="8" applyFont="1" applyFill="1" applyAlignment="1">
      <alignment horizontal="right" vertical="top"/>
    </xf>
    <xf numFmtId="0" fontId="19" fillId="0" borderId="0" xfId="9" applyFont="1" applyAlignment="1">
      <alignment horizontal="left" vertical="center"/>
    </xf>
    <xf numFmtId="0" fontId="19" fillId="0" borderId="0" xfId="8" applyFont="1" applyAlignment="1">
      <alignment horizontal="right" vertical="center"/>
    </xf>
    <xf numFmtId="0" fontId="19" fillId="3" borderId="0" xfId="9" applyFont="1" applyFill="1" applyAlignment="1">
      <alignment horizontal="left" vertical="center"/>
    </xf>
    <xf numFmtId="0" fontId="19" fillId="3" borderId="0" xfId="8" applyFont="1" applyFill="1" applyAlignment="1">
      <alignment horizontal="right" vertical="center"/>
    </xf>
    <xf numFmtId="0" fontId="50" fillId="0" borderId="210" xfId="8" applyBorder="1" applyAlignment="1">
      <alignment horizontal="right" vertical="center"/>
    </xf>
    <xf numFmtId="0" fontId="50" fillId="0" borderId="25" xfId="8" applyBorder="1" applyAlignment="1">
      <alignment horizontal="right" vertical="center"/>
    </xf>
    <xf numFmtId="0" fontId="19" fillId="0" borderId="25" xfId="8" applyFont="1" applyBorder="1" applyAlignment="1">
      <alignment horizontal="right" vertical="center"/>
    </xf>
    <xf numFmtId="0" fontId="19" fillId="4" borderId="4" xfId="8" applyFont="1" applyFill="1" applyBorder="1" applyAlignment="1">
      <alignment horizontal="center" vertical="center"/>
    </xf>
    <xf numFmtId="0" fontId="19" fillId="3" borderId="24" xfId="8" applyFont="1" applyFill="1" applyBorder="1" applyAlignment="1">
      <alignment horizontal="right" vertical="center"/>
    </xf>
    <xf numFmtId="0" fontId="19" fillId="3" borderId="25" xfId="8" applyFont="1" applyFill="1" applyBorder="1" applyAlignment="1">
      <alignment horizontal="right" vertical="center"/>
    </xf>
    <xf numFmtId="0" fontId="30" fillId="11" borderId="198" xfId="9" applyFont="1" applyFill="1" applyBorder="1" applyAlignment="1">
      <alignment horizontal="center" vertical="center" wrapText="1" shrinkToFit="1"/>
    </xf>
    <xf numFmtId="0" fontId="30" fillId="11" borderId="196" xfId="9" applyFont="1" applyFill="1" applyBorder="1" applyAlignment="1">
      <alignment horizontal="center" vertical="center" wrapText="1" shrinkToFit="1"/>
    </xf>
    <xf numFmtId="0" fontId="30" fillId="11" borderId="211" xfId="9" applyFont="1" applyFill="1" applyBorder="1" applyAlignment="1">
      <alignment horizontal="center" vertical="center" wrapText="1" shrinkToFit="1"/>
    </xf>
    <xf numFmtId="0" fontId="30" fillId="11" borderId="209" xfId="9" applyFont="1" applyFill="1" applyBorder="1" applyAlignment="1">
      <alignment horizontal="center" vertical="center" wrapText="1" shrinkToFit="1"/>
    </xf>
    <xf numFmtId="0" fontId="30" fillId="11" borderId="18" xfId="9" applyFont="1" applyFill="1" applyBorder="1" applyAlignment="1">
      <alignment horizontal="center" vertical="center" shrinkToFit="1"/>
    </xf>
    <xf numFmtId="0" fontId="30" fillId="11" borderId="214" xfId="9" applyFont="1" applyFill="1" applyBorder="1" applyAlignment="1">
      <alignment horizontal="center" vertical="center" shrinkToFit="1"/>
    </xf>
    <xf numFmtId="184" fontId="19" fillId="0" borderId="218" xfId="9" applyNumberFormat="1" applyFont="1" applyBorder="1" applyAlignment="1">
      <alignment horizontal="center" vertical="center" shrinkToFit="1"/>
    </xf>
    <xf numFmtId="178" fontId="19" fillId="5" borderId="220" xfId="9" applyNumberFormat="1" applyFont="1" applyFill="1" applyBorder="1" applyAlignment="1">
      <alignment horizontal="center" vertical="center" shrinkToFit="1"/>
    </xf>
    <xf numFmtId="0" fontId="19" fillId="0" borderId="220" xfId="9" applyFont="1" applyBorder="1" applyAlignment="1">
      <alignment horizontal="left" vertical="center" shrinkToFit="1"/>
    </xf>
    <xf numFmtId="0" fontId="19" fillId="0" borderId="218" xfId="9" applyFont="1" applyBorder="1" applyAlignment="1">
      <alignment vertical="center" shrinkToFit="1"/>
    </xf>
    <xf numFmtId="0" fontId="19" fillId="0" borderId="219" xfId="9" applyFont="1" applyBorder="1" applyAlignment="1">
      <alignment vertical="center" shrinkToFit="1"/>
    </xf>
    <xf numFmtId="191" fontId="19" fillId="0" borderId="29" xfId="9" applyNumberFormat="1" applyFont="1" applyBorder="1" applyAlignment="1">
      <alignment horizontal="right" vertical="center" shrinkToFit="1"/>
    </xf>
    <xf numFmtId="181" fontId="19" fillId="0" borderId="205" xfId="9" applyNumberFormat="1" applyFont="1" applyBorder="1" applyAlignment="1">
      <alignment horizontal="right" vertical="center" shrinkToFit="1"/>
    </xf>
    <xf numFmtId="181" fontId="19" fillId="0" borderId="273" xfId="9" applyNumberFormat="1" applyFont="1" applyBorder="1" applyAlignment="1">
      <alignment horizontal="right" vertical="center" shrinkToFit="1"/>
    </xf>
    <xf numFmtId="0" fontId="19" fillId="18" borderId="220" xfId="9" applyNumberFormat="1" applyFont="1" applyFill="1" applyBorder="1" applyAlignment="1">
      <alignment horizontal="right" vertical="center" shrinkToFit="1"/>
    </xf>
    <xf numFmtId="3" fontId="19" fillId="0" borderId="273" xfId="9" applyNumberFormat="1" applyFont="1" applyBorder="1" applyAlignment="1">
      <alignment horizontal="right" vertical="center" shrinkToFit="1"/>
    </xf>
    <xf numFmtId="3" fontId="19" fillId="18" borderId="220" xfId="9" applyNumberFormat="1" applyFont="1" applyFill="1" applyBorder="1" applyAlignment="1">
      <alignment horizontal="right" vertical="center" shrinkToFit="1"/>
    </xf>
    <xf numFmtId="3" fontId="19" fillId="5" borderId="206" xfId="9" applyNumberFormat="1" applyFont="1" applyFill="1" applyBorder="1" applyAlignment="1">
      <alignment horizontal="right" vertical="center" shrinkToFit="1"/>
    </xf>
    <xf numFmtId="0" fontId="19" fillId="18" borderId="220" xfId="9" applyFont="1" applyFill="1" applyBorder="1" applyAlignment="1">
      <alignment horizontal="right" vertical="center" shrinkToFit="1"/>
    </xf>
    <xf numFmtId="0" fontId="19" fillId="0" borderId="219" xfId="9" applyFont="1" applyBorder="1" applyAlignment="1">
      <alignment horizontal="left" vertical="center" shrinkToFit="1"/>
    </xf>
    <xf numFmtId="191" fontId="19" fillId="0" borderId="205" xfId="9" applyNumberFormat="1" applyFont="1" applyBorder="1" applyAlignment="1">
      <alignment horizontal="right" vertical="center" shrinkToFit="1"/>
    </xf>
    <xf numFmtId="184" fontId="19" fillId="0" borderId="221" xfId="9" applyNumberFormat="1" applyFont="1" applyBorder="1" applyAlignment="1">
      <alignment horizontal="center" vertical="center" shrinkToFit="1"/>
    </xf>
    <xf numFmtId="0" fontId="19" fillId="0" borderId="225" xfId="9" applyFont="1" applyBorder="1" applyAlignment="1">
      <alignment horizontal="left" vertical="center" shrinkToFit="1"/>
    </xf>
    <xf numFmtId="0" fontId="19" fillId="4" borderId="274" xfId="8" applyFont="1" applyFill="1" applyBorder="1" applyAlignment="1">
      <alignment horizontal="center" vertical="center" shrinkToFit="1"/>
    </xf>
    <xf numFmtId="191" fontId="19" fillId="0" borderId="228" xfId="9" applyNumberFormat="1" applyFont="1" applyBorder="1" applyAlignment="1">
      <alignment horizontal="right" vertical="center" shrinkToFit="1"/>
    </xf>
    <xf numFmtId="181" fontId="19" fillId="0" borderId="221" xfId="9" applyNumberFormat="1" applyFont="1" applyBorder="1" applyAlignment="1">
      <alignment horizontal="right" vertical="center" shrinkToFit="1"/>
    </xf>
    <xf numFmtId="181" fontId="19" fillId="0" borderId="224" xfId="9" applyNumberFormat="1" applyFont="1" applyBorder="1" applyAlignment="1">
      <alignment horizontal="right" vertical="center" shrinkToFit="1"/>
    </xf>
    <xf numFmtId="0" fontId="19" fillId="18" borderId="225" xfId="9" applyNumberFormat="1" applyFont="1" applyFill="1" applyBorder="1" applyAlignment="1">
      <alignment horizontal="right" vertical="center" shrinkToFit="1"/>
    </xf>
    <xf numFmtId="3" fontId="19" fillId="18" borderId="225" xfId="9" applyNumberFormat="1" applyFont="1" applyFill="1" applyBorder="1" applyAlignment="1">
      <alignment horizontal="right" vertical="center" shrinkToFit="1"/>
    </xf>
    <xf numFmtId="3" fontId="19" fillId="0" borderId="224" xfId="9" applyNumberFormat="1" applyFont="1" applyBorder="1" applyAlignment="1">
      <alignment horizontal="right" vertical="center" shrinkToFit="1"/>
    </xf>
    <xf numFmtId="3" fontId="19" fillId="5" borderId="219" xfId="9" applyNumberFormat="1" applyFont="1" applyFill="1" applyBorder="1" applyAlignment="1">
      <alignment horizontal="right" vertical="center" shrinkToFit="1"/>
    </xf>
    <xf numFmtId="0" fontId="19" fillId="18" borderId="225" xfId="9" applyFont="1" applyFill="1" applyBorder="1" applyAlignment="1">
      <alignment horizontal="right" vertical="center" shrinkToFit="1"/>
    </xf>
    <xf numFmtId="0" fontId="19" fillId="0" borderId="222" xfId="9" applyFont="1" applyBorder="1" applyAlignment="1">
      <alignment horizontal="left" vertical="center" shrinkToFit="1"/>
    </xf>
    <xf numFmtId="191" fontId="19" fillId="0" borderId="221" xfId="9" applyNumberFormat="1" applyFont="1" applyBorder="1" applyAlignment="1">
      <alignment horizontal="right" vertical="center" shrinkToFit="1"/>
    </xf>
    <xf numFmtId="0" fontId="19" fillId="0" borderId="221" xfId="9" applyFont="1" applyBorder="1" applyAlignment="1">
      <alignment vertical="center" shrinkToFit="1"/>
    </xf>
    <xf numFmtId="0" fontId="19" fillId="0" borderId="222" xfId="9" applyFont="1" applyBorder="1" applyAlignment="1">
      <alignment vertical="center" shrinkToFit="1"/>
    </xf>
    <xf numFmtId="191" fontId="19" fillId="0" borderId="236" xfId="9" applyNumberFormat="1" applyFont="1" applyBorder="1" applyAlignment="1">
      <alignment horizontal="right" vertical="center" shrinkToFit="1"/>
    </xf>
    <xf numFmtId="3" fontId="19" fillId="0" borderId="223" xfId="9" applyNumberFormat="1" applyFont="1" applyBorder="1" applyAlignment="1">
      <alignment horizontal="right" vertical="center" shrinkToFit="1"/>
    </xf>
    <xf numFmtId="3" fontId="19" fillId="0" borderId="189" xfId="9" applyNumberFormat="1" applyFont="1" applyBorder="1" applyAlignment="1">
      <alignment horizontal="right" vertical="center" shrinkToFit="1"/>
    </xf>
    <xf numFmtId="3" fontId="19" fillId="5" borderId="222" xfId="9" applyNumberFormat="1" applyFont="1" applyFill="1" applyBorder="1" applyAlignment="1">
      <alignment horizontal="right" vertical="center" shrinkToFit="1"/>
    </xf>
    <xf numFmtId="3" fontId="19" fillId="5" borderId="275" xfId="9" applyNumberFormat="1" applyFont="1" applyFill="1" applyBorder="1" applyAlignment="1">
      <alignment horizontal="right" vertical="center" shrinkToFit="1"/>
    </xf>
    <xf numFmtId="3" fontId="19" fillId="0" borderId="221" xfId="9" applyNumberFormat="1" applyFont="1" applyBorder="1" applyAlignment="1">
      <alignment horizontal="right" vertical="center" shrinkToFit="1"/>
    </xf>
    <xf numFmtId="184" fontId="19" fillId="0" borderId="237" xfId="9" applyNumberFormat="1" applyFont="1" applyBorder="1" applyAlignment="1">
      <alignment horizontal="center" vertical="center" shrinkToFit="1"/>
    </xf>
    <xf numFmtId="178" fontId="19" fillId="5" borderId="238" xfId="9" applyNumberFormat="1" applyFont="1" applyFill="1" applyBorder="1" applyAlignment="1">
      <alignment horizontal="center" vertical="center" shrinkToFit="1"/>
    </xf>
    <xf numFmtId="0" fontId="19" fillId="0" borderId="238" xfId="9" applyFont="1" applyBorder="1" applyAlignment="1">
      <alignment horizontal="left" vertical="center" shrinkToFit="1"/>
    </xf>
    <xf numFmtId="0" fontId="19" fillId="0" borderId="237" xfId="9" applyFont="1" applyBorder="1" applyAlignment="1">
      <alignment vertical="center" shrinkToFit="1"/>
    </xf>
    <xf numFmtId="0" fontId="19" fillId="4" borderId="201" xfId="8" applyFont="1" applyFill="1" applyBorder="1" applyAlignment="1">
      <alignment horizontal="center" vertical="center" shrinkToFit="1"/>
    </xf>
    <xf numFmtId="0" fontId="19" fillId="0" borderId="239" xfId="9" applyFont="1" applyBorder="1" applyAlignment="1">
      <alignment vertical="center" shrinkToFit="1"/>
    </xf>
    <xf numFmtId="191" fontId="19" fillId="0" borderId="241" xfId="9" applyNumberFormat="1" applyFont="1" applyBorder="1" applyAlignment="1">
      <alignment horizontal="right" vertical="center" shrinkToFit="1"/>
    </xf>
    <xf numFmtId="181" fontId="19" fillId="0" borderId="240" xfId="9" applyNumberFormat="1" applyFont="1" applyBorder="1" applyAlignment="1">
      <alignment horizontal="right" vertical="center" shrinkToFit="1"/>
    </xf>
    <xf numFmtId="0" fontId="19" fillId="18" borderId="238" xfId="9" applyNumberFormat="1" applyFont="1" applyFill="1" applyBorder="1" applyAlignment="1">
      <alignment horizontal="right" vertical="center" shrinkToFit="1"/>
    </xf>
    <xf numFmtId="181" fontId="19" fillId="0" borderId="276" xfId="9" applyNumberFormat="1" applyFont="1" applyBorder="1" applyAlignment="1">
      <alignment horizontal="right" vertical="center" shrinkToFit="1"/>
    </xf>
    <xf numFmtId="3" fontId="19" fillId="5" borderId="277" xfId="9" applyNumberFormat="1" applyFont="1" applyFill="1" applyBorder="1" applyAlignment="1">
      <alignment horizontal="right" vertical="center" shrinkToFit="1"/>
    </xf>
    <xf numFmtId="0" fontId="19" fillId="18" borderId="238" xfId="9" applyFont="1" applyFill="1" applyBorder="1" applyAlignment="1">
      <alignment horizontal="right" vertical="center" shrinkToFit="1"/>
    </xf>
    <xf numFmtId="0" fontId="19" fillId="0" borderId="239" xfId="9" applyFont="1" applyBorder="1" applyAlignment="1">
      <alignment horizontal="left" vertical="center" shrinkToFit="1"/>
    </xf>
    <xf numFmtId="191" fontId="19" fillId="0" borderId="237" xfId="9" applyNumberFormat="1" applyFont="1" applyBorder="1" applyAlignment="1">
      <alignment horizontal="right" vertical="center" shrinkToFit="1"/>
    </xf>
    <xf numFmtId="3" fontId="19" fillId="18" borderId="238" xfId="9" applyNumberFormat="1" applyFont="1" applyFill="1" applyBorder="1" applyAlignment="1">
      <alignment horizontal="right" vertical="center" shrinkToFit="1"/>
    </xf>
    <xf numFmtId="3" fontId="19" fillId="0" borderId="276" xfId="9" applyNumberFormat="1" applyFont="1" applyBorder="1" applyAlignment="1">
      <alignment horizontal="right" vertical="center" shrinkToFit="1"/>
    </xf>
    <xf numFmtId="3" fontId="19" fillId="0" borderId="240" xfId="9" applyNumberFormat="1" applyFont="1" applyBorder="1" applyAlignment="1">
      <alignment horizontal="right" vertical="center" shrinkToFit="1"/>
    </xf>
    <xf numFmtId="178" fontId="19" fillId="11" borderId="208" xfId="9" applyNumberFormat="1" applyFont="1" applyFill="1" applyBorder="1" applyAlignment="1">
      <alignment horizontal="center" vertical="center" shrinkToFit="1"/>
    </xf>
    <xf numFmtId="0" fontId="19" fillId="11" borderId="212" xfId="9" applyFont="1" applyFill="1" applyBorder="1" applyAlignment="1">
      <alignment horizontal="center" vertical="center" shrinkToFit="1"/>
    </xf>
    <xf numFmtId="0" fontId="19" fillId="11" borderId="212" xfId="9" applyFont="1" applyFill="1" applyBorder="1" applyAlignment="1">
      <alignment horizontal="left" vertical="center" shrinkToFit="1"/>
    </xf>
    <xf numFmtId="0" fontId="19" fillId="11" borderId="17" xfId="9" applyFont="1" applyFill="1" applyBorder="1" applyAlignment="1">
      <alignment vertical="center" shrinkToFit="1"/>
    </xf>
    <xf numFmtId="0" fontId="19" fillId="11" borderId="208" xfId="9" applyFont="1" applyFill="1" applyBorder="1" applyAlignment="1">
      <alignment vertical="center" shrinkToFit="1"/>
    </xf>
    <xf numFmtId="0" fontId="19" fillId="11" borderId="246" xfId="9" applyFont="1" applyFill="1" applyBorder="1" applyAlignment="1">
      <alignment vertical="center" shrinkToFit="1"/>
    </xf>
    <xf numFmtId="0" fontId="19" fillId="11" borderId="209" xfId="9" applyFont="1" applyFill="1" applyBorder="1" applyAlignment="1">
      <alignment vertical="center" shrinkToFit="1"/>
    </xf>
    <xf numFmtId="191" fontId="19" fillId="5" borderId="17" xfId="9" applyNumberFormat="1" applyFont="1" applyFill="1" applyBorder="1" applyAlignment="1">
      <alignment horizontal="right" vertical="center" shrinkToFit="1"/>
    </xf>
    <xf numFmtId="181" fontId="19" fillId="5" borderId="247" xfId="9" applyNumberFormat="1" applyFont="1" applyFill="1" applyBorder="1" applyAlignment="1">
      <alignment horizontal="right" vertical="center" shrinkToFit="1"/>
    </xf>
    <xf numFmtId="181" fontId="19" fillId="5" borderId="246" xfId="9" applyNumberFormat="1" applyFont="1" applyFill="1" applyBorder="1" applyAlignment="1">
      <alignment horizontal="right" vertical="center" shrinkToFit="1"/>
    </xf>
    <xf numFmtId="0" fontId="19" fillId="5" borderId="212" xfId="9" applyNumberFormat="1" applyFont="1" applyFill="1" applyBorder="1" applyAlignment="1">
      <alignment horizontal="right" vertical="center" shrinkToFit="1"/>
    </xf>
    <xf numFmtId="181" fontId="19" fillId="5" borderId="211" xfId="9" applyNumberFormat="1" applyFont="1" applyFill="1" applyBorder="1" applyAlignment="1">
      <alignment horizontal="right" vertical="center" shrinkToFit="1"/>
    </xf>
    <xf numFmtId="181" fontId="19" fillId="5" borderId="250" xfId="9" applyNumberFormat="1" applyFont="1" applyFill="1" applyBorder="1" applyAlignment="1">
      <alignment horizontal="right" vertical="center" shrinkToFit="1"/>
    </xf>
    <xf numFmtId="3" fontId="19" fillId="5" borderId="209" xfId="9" applyNumberFormat="1" applyFont="1" applyFill="1" applyBorder="1" applyAlignment="1">
      <alignment horizontal="right" vertical="center" shrinkToFit="1"/>
    </xf>
    <xf numFmtId="0" fontId="19" fillId="5" borderId="245" xfId="9" applyFont="1" applyFill="1" applyBorder="1" applyAlignment="1">
      <alignment horizontal="right" vertical="center" shrinkToFit="1"/>
    </xf>
    <xf numFmtId="0" fontId="19" fillId="11" borderId="209" xfId="9" applyFont="1" applyFill="1" applyBorder="1" applyAlignment="1">
      <alignment horizontal="left" vertical="center" shrinkToFit="1"/>
    </xf>
    <xf numFmtId="0" fontId="19" fillId="11" borderId="211" xfId="9" applyFont="1" applyFill="1" applyBorder="1" applyAlignment="1">
      <alignment vertical="center" shrinkToFit="1"/>
    </xf>
    <xf numFmtId="3" fontId="19" fillId="5" borderId="212" xfId="9" applyNumberFormat="1" applyFont="1" applyFill="1" applyBorder="1" applyAlignment="1">
      <alignment horizontal="right" vertical="center" shrinkToFit="1"/>
    </xf>
    <xf numFmtId="3" fontId="19" fillId="5" borderId="211" xfId="9" applyNumberFormat="1" applyFont="1" applyFill="1" applyBorder="1" applyAlignment="1">
      <alignment horizontal="right" vertical="center" shrinkToFit="1"/>
    </xf>
    <xf numFmtId="3" fontId="19" fillId="5" borderId="250" xfId="9" applyNumberFormat="1" applyFont="1" applyFill="1" applyBorder="1" applyAlignment="1">
      <alignment horizontal="right" vertical="center" shrinkToFit="1"/>
    </xf>
    <xf numFmtId="0" fontId="70" fillId="3" borderId="0" xfId="9" applyFont="1" applyFill="1" applyAlignment="1">
      <alignment horizontal="left" vertical="center"/>
    </xf>
    <xf numFmtId="0" fontId="30" fillId="0" borderId="0" xfId="9" applyFont="1" applyAlignment="1">
      <alignment horizontal="right" vertical="center"/>
    </xf>
    <xf numFmtId="3" fontId="19" fillId="0" borderId="0" xfId="9" applyNumberFormat="1" applyFont="1" applyFill="1" applyBorder="1" applyAlignment="1">
      <alignment horizontal="right" vertical="center"/>
    </xf>
    <xf numFmtId="0" fontId="30" fillId="3" borderId="0" xfId="9" applyFont="1" applyFill="1" applyAlignment="1">
      <alignment horizontal="right" vertical="center"/>
    </xf>
    <xf numFmtId="3" fontId="19" fillId="3" borderId="0" xfId="9" applyNumberFormat="1" applyFont="1" applyFill="1" applyBorder="1" applyAlignment="1">
      <alignment horizontal="right" vertical="center"/>
    </xf>
    <xf numFmtId="0" fontId="30" fillId="11" borderId="1" xfId="9" applyFont="1" applyFill="1" applyBorder="1" applyAlignment="1">
      <alignment vertical="center"/>
    </xf>
    <xf numFmtId="0" fontId="30" fillId="11" borderId="3" xfId="9" applyFont="1" applyFill="1" applyBorder="1" applyAlignment="1">
      <alignment vertical="center"/>
    </xf>
    <xf numFmtId="0" fontId="30" fillId="11" borderId="2" xfId="9" applyFont="1" applyFill="1" applyBorder="1" applyAlignment="1">
      <alignment vertical="center"/>
    </xf>
    <xf numFmtId="190" fontId="19" fillId="13" borderId="0" xfId="8" applyNumberFormat="1" applyFont="1" applyFill="1" applyAlignment="1">
      <alignment horizontal="center" vertical="center" shrinkToFit="1"/>
    </xf>
    <xf numFmtId="0" fontId="19" fillId="13" borderId="0" xfId="8" applyFont="1" applyFill="1" applyAlignment="1">
      <alignment horizontal="center" vertical="center"/>
    </xf>
    <xf numFmtId="181" fontId="19" fillId="13" borderId="0" xfId="10" applyNumberFormat="1" applyFont="1" applyFill="1" applyAlignment="1">
      <alignment horizontal="center" vertical="center"/>
    </xf>
    <xf numFmtId="38" fontId="19" fillId="13" borderId="0" xfId="10" applyFont="1" applyFill="1" applyAlignment="1">
      <alignment horizontal="center" vertical="center"/>
    </xf>
    <xf numFmtId="0" fontId="39" fillId="11" borderId="230" xfId="9" applyFont="1" applyFill="1" applyBorder="1" applyAlignment="1">
      <alignment horizontal="center" vertical="center"/>
    </xf>
    <xf numFmtId="0" fontId="40" fillId="0" borderId="0" xfId="9" applyFont="1" applyAlignment="1">
      <alignment horizontal="center" vertical="center"/>
    </xf>
    <xf numFmtId="0" fontId="40" fillId="3" borderId="0" xfId="9" applyFont="1" applyFill="1" applyAlignment="1">
      <alignment horizontal="center" vertical="center"/>
    </xf>
    <xf numFmtId="0" fontId="19" fillId="11" borderId="29" xfId="9" applyFont="1" applyFill="1" applyBorder="1" applyAlignment="1">
      <alignment vertical="center"/>
    </xf>
    <xf numFmtId="187" fontId="19" fillId="17" borderId="206" xfId="9" applyNumberFormat="1" applyFont="1" applyFill="1" applyBorder="1" applyAlignment="1">
      <alignment horizontal="center" vertical="center"/>
    </xf>
    <xf numFmtId="0" fontId="19" fillId="11" borderId="218" xfId="9" applyFont="1" applyFill="1" applyBorder="1" applyAlignment="1">
      <alignment vertical="center"/>
    </xf>
    <xf numFmtId="0" fontId="19" fillId="17" borderId="275" xfId="9" applyFont="1" applyFill="1" applyBorder="1" applyAlignment="1">
      <alignment horizontal="left" vertical="center"/>
    </xf>
    <xf numFmtId="0" fontId="19" fillId="17" borderId="283" xfId="9" applyFont="1" applyFill="1" applyBorder="1" applyAlignment="1">
      <alignment horizontal="left" vertical="center"/>
    </xf>
    <xf numFmtId="187" fontId="19" fillId="17" borderId="219" xfId="9" applyNumberFormat="1" applyFont="1" applyFill="1" applyBorder="1" applyAlignment="1">
      <alignment horizontal="center" vertical="center"/>
    </xf>
    <xf numFmtId="0" fontId="19" fillId="11" borderId="228" xfId="9" applyFont="1" applyFill="1" applyBorder="1" applyAlignment="1">
      <alignment vertical="center"/>
    </xf>
    <xf numFmtId="187" fontId="19" fillId="17" borderId="222" xfId="9" applyNumberFormat="1" applyFont="1" applyFill="1" applyBorder="1" applyAlignment="1">
      <alignment horizontal="center" vertical="center"/>
    </xf>
    <xf numFmtId="0" fontId="19" fillId="11" borderId="221" xfId="9" applyFont="1" applyFill="1" applyBorder="1" applyAlignment="1">
      <alignment vertical="center"/>
    </xf>
    <xf numFmtId="0" fontId="19" fillId="17" borderId="223" xfId="9" applyFont="1" applyFill="1" applyBorder="1" applyAlignment="1">
      <alignment horizontal="left" vertical="center"/>
    </xf>
    <xf numFmtId="0" fontId="19" fillId="17" borderId="189" xfId="9" applyFont="1" applyFill="1" applyBorder="1" applyAlignment="1">
      <alignment horizontal="left" vertical="center"/>
    </xf>
    <xf numFmtId="0" fontId="19" fillId="11" borderId="18" xfId="9" applyFont="1" applyFill="1" applyBorder="1" applyAlignment="1">
      <alignment vertical="center"/>
    </xf>
    <xf numFmtId="187" fontId="19" fillId="17" borderId="214" xfId="9" applyNumberFormat="1" applyFont="1" applyFill="1" applyBorder="1" applyAlignment="1">
      <alignment horizontal="center" vertical="center"/>
    </xf>
    <xf numFmtId="0" fontId="19" fillId="11" borderId="208" xfId="9" applyFont="1" applyFill="1" applyBorder="1" applyAlignment="1">
      <alignment vertical="center"/>
    </xf>
    <xf numFmtId="0" fontId="19" fillId="17" borderId="226" xfId="9" applyFont="1" applyFill="1" applyBorder="1" applyAlignment="1">
      <alignment horizontal="left" vertical="center"/>
    </xf>
    <xf numFmtId="0" fontId="19" fillId="17" borderId="19" xfId="9" applyFont="1" applyFill="1" applyBorder="1" applyAlignment="1">
      <alignment horizontal="left" vertical="center"/>
    </xf>
    <xf numFmtId="0" fontId="62" fillId="2" borderId="0" xfId="9" applyFont="1" applyFill="1" applyAlignment="1">
      <alignment horizontal="center" vertical="center" shrinkToFit="1"/>
    </xf>
    <xf numFmtId="0" fontId="62" fillId="0" borderId="0" xfId="9" applyFont="1" applyFill="1" applyAlignment="1">
      <alignment horizontal="center" vertical="center" shrinkToFit="1"/>
    </xf>
    <xf numFmtId="0" fontId="62" fillId="3" borderId="0" xfId="9" applyFont="1" applyFill="1" applyAlignment="1">
      <alignment horizontal="center" vertical="center" shrinkToFit="1"/>
    </xf>
    <xf numFmtId="0" fontId="24" fillId="0" borderId="0" xfId="9" applyFont="1" applyAlignment="1">
      <alignment vertical="center" wrapText="1" shrinkToFit="1"/>
    </xf>
    <xf numFmtId="0" fontId="24" fillId="3" borderId="0" xfId="9" applyFont="1" applyFill="1" applyAlignment="1">
      <alignment vertical="center" wrapText="1" shrinkToFit="1"/>
    </xf>
    <xf numFmtId="0" fontId="72" fillId="0" borderId="0" xfId="9" applyFont="1" applyAlignment="1">
      <alignment horizontal="right" vertical="center"/>
    </xf>
    <xf numFmtId="0" fontId="72" fillId="0" borderId="0" xfId="9" applyFont="1" applyAlignment="1">
      <alignment horizontal="center" vertical="center" shrinkToFit="1"/>
    </xf>
    <xf numFmtId="0" fontId="19" fillId="0" borderId="0" xfId="1" applyFont="1" applyAlignment="1">
      <alignment horizontal="right" vertical="center"/>
    </xf>
    <xf numFmtId="0" fontId="19" fillId="3" borderId="0" xfId="1" applyFont="1" applyFill="1" applyAlignment="1">
      <alignment horizontal="right" vertical="center"/>
    </xf>
    <xf numFmtId="0" fontId="54" fillId="0" borderId="0" xfId="9" applyFont="1" applyAlignment="1">
      <alignment vertical="center"/>
    </xf>
    <xf numFmtId="0" fontId="54" fillId="3" borderId="0" xfId="9" applyFont="1" applyFill="1" applyAlignment="1">
      <alignment vertical="center"/>
    </xf>
    <xf numFmtId="0" fontId="43" fillId="0" borderId="0" xfId="9" applyFont="1" applyAlignment="1">
      <alignment wrapText="1"/>
    </xf>
    <xf numFmtId="0" fontId="72" fillId="17" borderId="0" xfId="1" applyFont="1" applyFill="1" applyAlignment="1">
      <alignment horizontal="left" vertical="top"/>
    </xf>
    <xf numFmtId="0" fontId="43" fillId="3" borderId="0" xfId="9" applyFont="1" applyFill="1" applyAlignment="1">
      <alignment wrapText="1"/>
    </xf>
    <xf numFmtId="0" fontId="19" fillId="17" borderId="0" xfId="1" applyFont="1" applyFill="1" applyAlignment="1">
      <alignment horizontal="left" vertical="top"/>
    </xf>
    <xf numFmtId="0" fontId="43" fillId="0" borderId="95" xfId="9" applyFont="1" applyBorder="1" applyAlignment="1">
      <alignment horizontal="right" wrapText="1"/>
    </xf>
    <xf numFmtId="0" fontId="19" fillId="0" borderId="154" xfId="9" applyFont="1" applyBorder="1" applyAlignment="1">
      <alignment horizontal="right" vertical="center"/>
    </xf>
    <xf numFmtId="0" fontId="19" fillId="3" borderId="154" xfId="9" applyFont="1" applyFill="1" applyBorder="1" applyAlignment="1">
      <alignment horizontal="right" vertical="center"/>
    </xf>
    <xf numFmtId="0" fontId="74" fillId="11" borderId="297" xfId="9" applyFont="1" applyFill="1" applyBorder="1" applyAlignment="1">
      <alignment horizontal="center" vertical="center" wrapText="1"/>
    </xf>
    <xf numFmtId="186" fontId="30" fillId="11" borderId="297" xfId="13" applyNumberFormat="1" applyFont="1" applyFill="1" applyBorder="1" applyAlignment="1">
      <alignment horizontal="center" vertical="center" shrinkToFit="1"/>
    </xf>
    <xf numFmtId="0" fontId="19" fillId="11" borderId="309" xfId="9" applyFont="1" applyFill="1" applyBorder="1" applyAlignment="1">
      <alignment horizontal="center" vertical="center" shrinkToFit="1"/>
    </xf>
    <xf numFmtId="0" fontId="19" fillId="0" borderId="313" xfId="9" applyFont="1" applyBorder="1" applyAlignment="1">
      <alignment horizontal="left" vertical="center" shrinkToFit="1"/>
    </xf>
    <xf numFmtId="0" fontId="19" fillId="0" borderId="314" xfId="9" applyFont="1" applyBorder="1" applyAlignment="1">
      <alignment horizontal="center" vertical="center" wrapText="1" shrinkToFit="1"/>
    </xf>
    <xf numFmtId="0" fontId="19" fillId="0" borderId="315" xfId="9" applyFont="1" applyBorder="1" applyAlignment="1">
      <alignment vertical="center" wrapText="1" shrinkToFit="1"/>
    </xf>
    <xf numFmtId="38" fontId="19" fillId="5" borderId="316" xfId="13" applyFont="1" applyFill="1" applyBorder="1" applyAlignment="1">
      <alignment horizontal="right" vertical="center" shrinkToFit="1"/>
    </xf>
    <xf numFmtId="182" fontId="19" fillId="0" borderId="315" xfId="9" applyNumberFormat="1" applyFont="1" applyBorder="1" applyAlignment="1">
      <alignment horizontal="center" vertical="center"/>
    </xf>
    <xf numFmtId="0" fontId="19" fillId="0" borderId="315" xfId="9" applyFont="1" applyBorder="1" applyAlignment="1">
      <alignment horizontal="center" vertical="center"/>
    </xf>
    <xf numFmtId="182" fontId="19" fillId="0" borderId="314" xfId="9" applyNumberFormat="1" applyFont="1" applyBorder="1" applyAlignment="1">
      <alignment horizontal="center" vertical="center" shrinkToFit="1"/>
    </xf>
    <xf numFmtId="182" fontId="19" fillId="0" borderId="315" xfId="9" applyNumberFormat="1" applyFont="1" applyBorder="1" applyAlignment="1">
      <alignment horizontal="center" vertical="center" wrapText="1" shrinkToFit="1"/>
    </xf>
    <xf numFmtId="0" fontId="19" fillId="0" borderId="315" xfId="9" applyFont="1" applyBorder="1" applyAlignment="1">
      <alignment horizontal="center" vertical="center" shrinkToFit="1"/>
    </xf>
    <xf numFmtId="182" fontId="19" fillId="0" borderId="221" xfId="9" applyNumberFormat="1" applyFont="1" applyBorder="1" applyAlignment="1">
      <alignment horizontal="center" vertical="center" shrinkToFit="1"/>
    </xf>
    <xf numFmtId="38" fontId="19" fillId="0" borderId="316" xfId="13" applyFont="1" applyFill="1" applyBorder="1" applyAlignment="1">
      <alignment horizontal="right" vertical="center" shrinkToFit="1"/>
    </xf>
    <xf numFmtId="38" fontId="19" fillId="5" borderId="317" xfId="13" applyFont="1" applyFill="1" applyBorder="1" applyAlignment="1">
      <alignment horizontal="right" vertical="center"/>
    </xf>
    <xf numFmtId="0" fontId="19" fillId="0" borderId="313" xfId="9" applyFont="1" applyBorder="1" applyAlignment="1">
      <alignment horizontal="left" vertical="center"/>
    </xf>
    <xf numFmtId="3" fontId="19" fillId="0" borderId="314" xfId="9" applyNumberFormat="1" applyFont="1" applyBorder="1" applyAlignment="1">
      <alignment horizontal="center" vertical="center" shrinkToFit="1"/>
    </xf>
    <xf numFmtId="0" fontId="19" fillId="0" borderId="315" xfId="9" applyFont="1" applyBorder="1" applyAlignment="1">
      <alignment horizontal="center" vertical="center" wrapText="1" shrinkToFit="1"/>
    </xf>
    <xf numFmtId="0" fontId="19" fillId="0" borderId="291" xfId="9" applyFont="1" applyBorder="1" applyAlignment="1">
      <alignment horizontal="left" vertical="center" shrinkToFit="1"/>
    </xf>
    <xf numFmtId="0" fontId="19" fillId="0" borderId="297" xfId="9" applyFont="1" applyBorder="1" applyAlignment="1">
      <alignment horizontal="center" vertical="center" shrinkToFit="1"/>
    </xf>
    <xf numFmtId="0" fontId="19" fillId="0" borderId="295" xfId="9" applyFont="1" applyBorder="1" applyAlignment="1">
      <alignment vertical="center" wrapText="1" shrinkToFit="1"/>
    </xf>
    <xf numFmtId="38" fontId="19" fillId="5" borderId="296" xfId="13" applyFont="1" applyFill="1" applyBorder="1" applyAlignment="1">
      <alignment horizontal="right" vertical="center" shrinkToFit="1"/>
    </xf>
    <xf numFmtId="182" fontId="19" fillId="0" borderId="295" xfId="9" applyNumberFormat="1" applyFont="1" applyBorder="1" applyAlignment="1">
      <alignment horizontal="center" vertical="center"/>
    </xf>
    <xf numFmtId="0" fontId="19" fillId="0" borderId="295" xfId="9" applyFont="1" applyBorder="1" applyAlignment="1">
      <alignment horizontal="center" vertical="center"/>
    </xf>
    <xf numFmtId="182" fontId="19" fillId="0" borderId="297" xfId="9" applyNumberFormat="1" applyFont="1" applyBorder="1" applyAlignment="1">
      <alignment horizontal="center" vertical="center" shrinkToFit="1"/>
    </xf>
    <xf numFmtId="182" fontId="19" fillId="0" borderId="295" xfId="9" applyNumberFormat="1" applyFont="1" applyBorder="1" applyAlignment="1">
      <alignment horizontal="center" vertical="center" shrinkToFit="1"/>
    </xf>
    <xf numFmtId="0" fontId="19" fillId="0" borderId="295" xfId="9" applyFont="1" applyBorder="1" applyAlignment="1">
      <alignment horizontal="center" vertical="center" shrinkToFit="1"/>
    </xf>
    <xf numFmtId="38" fontId="19" fillId="0" borderId="296" xfId="13" applyFont="1" applyFill="1" applyBorder="1" applyAlignment="1">
      <alignment horizontal="right" vertical="center" shrinkToFit="1"/>
    </xf>
    <xf numFmtId="0" fontId="19" fillId="0" borderId="291" xfId="9" applyFont="1" applyBorder="1" applyAlignment="1">
      <alignment horizontal="left" vertical="center"/>
    </xf>
    <xf numFmtId="3" fontId="19" fillId="0" borderId="297" xfId="9" applyNumberFormat="1" applyFont="1" applyBorder="1" applyAlignment="1">
      <alignment horizontal="center" vertical="center" shrinkToFit="1"/>
    </xf>
    <xf numFmtId="0" fontId="19" fillId="0" borderId="297" xfId="9" applyFont="1" applyBorder="1" applyAlignment="1">
      <alignment horizontal="center" vertical="center" wrapText="1" shrinkToFit="1"/>
    </xf>
    <xf numFmtId="182" fontId="19" fillId="0" borderId="295" xfId="9" applyNumberFormat="1" applyFont="1" applyBorder="1" applyAlignment="1">
      <alignment horizontal="center" vertical="center" wrapText="1" shrinkToFit="1"/>
    </xf>
    <xf numFmtId="0" fontId="19" fillId="0" borderId="295" xfId="9" applyFont="1" applyBorder="1" applyAlignment="1">
      <alignment horizontal="center" vertical="center" wrapText="1" shrinkToFit="1"/>
    </xf>
    <xf numFmtId="0" fontId="19" fillId="0" borderId="318" xfId="9" applyFont="1" applyBorder="1" applyAlignment="1">
      <alignment horizontal="left" vertical="center" shrinkToFit="1"/>
    </xf>
    <xf numFmtId="0" fontId="19" fillId="0" borderId="319" xfId="9" applyFont="1" applyBorder="1" applyAlignment="1">
      <alignment horizontal="center" vertical="center" shrinkToFit="1"/>
    </xf>
    <xf numFmtId="0" fontId="19" fillId="0" borderId="320" xfId="9" applyFont="1" applyBorder="1" applyAlignment="1">
      <alignment vertical="center" wrapText="1" shrinkToFit="1"/>
    </xf>
    <xf numFmtId="38" fontId="19" fillId="5" borderId="321" xfId="13" applyFont="1" applyFill="1" applyBorder="1" applyAlignment="1">
      <alignment horizontal="right" vertical="center" shrinkToFit="1"/>
    </xf>
    <xf numFmtId="182" fontId="19" fillId="0" borderId="320" xfId="9" applyNumberFormat="1" applyFont="1" applyBorder="1" applyAlignment="1">
      <alignment horizontal="center" vertical="center"/>
    </xf>
    <xf numFmtId="0" fontId="19" fillId="0" borderId="320" xfId="9" applyFont="1" applyBorder="1" applyAlignment="1">
      <alignment horizontal="center" vertical="center"/>
    </xf>
    <xf numFmtId="182" fontId="19" fillId="0" borderId="319" xfId="9" applyNumberFormat="1" applyFont="1" applyBorder="1" applyAlignment="1">
      <alignment horizontal="center" vertical="center" shrinkToFit="1"/>
    </xf>
    <xf numFmtId="182" fontId="19" fillId="0" borderId="320" xfId="9" applyNumberFormat="1" applyFont="1" applyBorder="1" applyAlignment="1">
      <alignment horizontal="center" vertical="center" shrinkToFit="1"/>
    </xf>
    <xf numFmtId="0" fontId="19" fillId="0" borderId="320" xfId="9" applyFont="1" applyBorder="1" applyAlignment="1">
      <alignment horizontal="center" vertical="center" shrinkToFit="1"/>
    </xf>
    <xf numFmtId="182" fontId="19" fillId="0" borderId="322" xfId="9" applyNumberFormat="1" applyFont="1" applyBorder="1" applyAlignment="1">
      <alignment horizontal="center" vertical="center" shrinkToFit="1"/>
    </xf>
    <xf numFmtId="0" fontId="19" fillId="0" borderId="323" xfId="9" applyFont="1" applyBorder="1" applyAlignment="1">
      <alignment horizontal="center" vertical="center"/>
    </xf>
    <xf numFmtId="38" fontId="19" fillId="5" borderId="301" xfId="13" applyFont="1" applyFill="1" applyBorder="1" applyAlignment="1">
      <alignment horizontal="right" vertical="center" shrinkToFit="1"/>
    </xf>
    <xf numFmtId="38" fontId="19" fillId="0" borderId="321" xfId="13" applyFont="1" applyFill="1" applyBorder="1" applyAlignment="1">
      <alignment horizontal="right" vertical="center" shrinkToFit="1"/>
    </xf>
    <xf numFmtId="38" fontId="19" fillId="5" borderId="43" xfId="13" applyFont="1" applyFill="1" applyBorder="1" applyAlignment="1">
      <alignment horizontal="right" vertical="center"/>
    </xf>
    <xf numFmtId="0" fontId="19" fillId="0" borderId="318" xfId="9" applyFont="1" applyBorder="1" applyAlignment="1">
      <alignment horizontal="left" vertical="center"/>
    </xf>
    <xf numFmtId="3" fontId="19" fillId="0" borderId="319" xfId="9" applyNumberFormat="1" applyFont="1" applyBorder="1" applyAlignment="1">
      <alignment horizontal="center" vertical="center" shrinkToFit="1"/>
    </xf>
    <xf numFmtId="0" fontId="19" fillId="11" borderId="17" xfId="9" applyFont="1" applyFill="1" applyBorder="1" applyAlignment="1">
      <alignment horizontal="right" vertical="center"/>
    </xf>
    <xf numFmtId="38" fontId="19" fillId="8" borderId="306" xfId="13" applyFont="1" applyFill="1" applyBorder="1" applyAlignment="1">
      <alignment horizontal="right" vertical="center" shrinkToFit="1"/>
    </xf>
    <xf numFmtId="3" fontId="19" fillId="8" borderId="306" xfId="9" applyNumberFormat="1" applyFont="1" applyFill="1" applyBorder="1" applyAlignment="1">
      <alignment vertical="center"/>
    </xf>
    <xf numFmtId="3" fontId="19" fillId="8" borderId="326" xfId="9" applyNumberFormat="1" applyFont="1" applyFill="1" applyBorder="1" applyAlignment="1">
      <alignment vertical="center"/>
    </xf>
    <xf numFmtId="3" fontId="19" fillId="8" borderId="27" xfId="9" applyNumberFormat="1" applyFont="1" applyFill="1" applyBorder="1" applyAlignment="1">
      <alignment vertical="center"/>
    </xf>
    <xf numFmtId="3" fontId="19" fillId="8" borderId="248" xfId="9" applyNumberFormat="1" applyFont="1" applyFill="1" applyBorder="1" applyAlignment="1">
      <alignment vertical="center"/>
    </xf>
    <xf numFmtId="0" fontId="12" fillId="0" borderId="35" xfId="1" applyFont="1" applyBorder="1" applyAlignment="1">
      <alignment horizontal="right" vertical="center"/>
    </xf>
    <xf numFmtId="0" fontId="19" fillId="0" borderId="35" xfId="9" applyFont="1" applyBorder="1" applyAlignment="1">
      <alignment horizontal="left" vertical="center"/>
    </xf>
    <xf numFmtId="0" fontId="12" fillId="3" borderId="35" xfId="1" applyFont="1" applyFill="1" applyBorder="1" applyAlignment="1">
      <alignment horizontal="right" vertical="center"/>
    </xf>
    <xf numFmtId="0" fontId="19" fillId="3" borderId="35" xfId="9" applyFont="1" applyFill="1" applyBorder="1" applyAlignment="1">
      <alignment horizontal="left" vertical="center"/>
    </xf>
    <xf numFmtId="186" fontId="23" fillId="0" borderId="0" xfId="9" applyNumberFormat="1" applyFont="1" applyAlignment="1">
      <alignment horizontal="center" vertical="center"/>
    </xf>
    <xf numFmtId="3" fontId="23" fillId="0" borderId="0" xfId="9" applyNumberFormat="1" applyFont="1" applyAlignment="1">
      <alignment horizontal="center" vertical="center"/>
    </xf>
    <xf numFmtId="186" fontId="23" fillId="0" borderId="0" xfId="9" applyNumberFormat="1" applyFont="1" applyAlignment="1">
      <alignment horizontal="right" vertical="center"/>
    </xf>
    <xf numFmtId="0" fontId="19" fillId="0" borderId="221" xfId="9" applyNumberFormat="1" applyFont="1" applyBorder="1" applyAlignment="1">
      <alignment horizontal="left" vertical="center" shrinkToFit="1"/>
    </xf>
    <xf numFmtId="0" fontId="12" fillId="0" borderId="327" xfId="1" applyFont="1" applyBorder="1" applyAlignment="1">
      <alignment vertical="center" shrinkToFit="1"/>
    </xf>
    <xf numFmtId="0" fontId="26" fillId="7" borderId="53" xfId="6" applyFont="1" applyFill="1" applyBorder="1" applyAlignment="1">
      <alignment horizontal="right" vertical="center"/>
    </xf>
    <xf numFmtId="0" fontId="26" fillId="7" borderId="51" xfId="6" applyFont="1" applyFill="1" applyBorder="1" applyAlignment="1">
      <alignment horizontal="right" vertical="center"/>
    </xf>
    <xf numFmtId="0" fontId="26" fillId="4" borderId="181" xfId="6" applyFont="1" applyFill="1" applyBorder="1" applyAlignment="1">
      <alignment horizontal="center" vertical="center"/>
    </xf>
    <xf numFmtId="0" fontId="26" fillId="4" borderId="182" xfId="6" applyFont="1" applyFill="1" applyBorder="1" applyAlignment="1">
      <alignment horizontal="center" vertical="center"/>
    </xf>
    <xf numFmtId="0" fontId="26" fillId="4" borderId="183" xfId="6" applyFont="1" applyFill="1" applyBorder="1" applyAlignment="1">
      <alignment horizontal="center" vertical="center"/>
    </xf>
    <xf numFmtId="0" fontId="26" fillId="0" borderId="181" xfId="6" applyFont="1" applyBorder="1" applyAlignment="1">
      <alignment horizontal="left" vertical="center"/>
    </xf>
    <xf numFmtId="0" fontId="26" fillId="0" borderId="182" xfId="6" applyFont="1" applyBorder="1" applyAlignment="1">
      <alignment horizontal="left" vertical="center"/>
    </xf>
    <xf numFmtId="0" fontId="26" fillId="0" borderId="183" xfId="6" applyFont="1" applyBorder="1" applyAlignment="1">
      <alignment horizontal="left" vertical="center"/>
    </xf>
    <xf numFmtId="0" fontId="26" fillId="0" borderId="184" xfId="6" applyFont="1" applyBorder="1" applyAlignment="1">
      <alignment horizontal="left" vertical="center"/>
    </xf>
    <xf numFmtId="0" fontId="26" fillId="0" borderId="185" xfId="6" applyFont="1" applyBorder="1" applyAlignment="1">
      <alignment horizontal="left" vertical="center"/>
    </xf>
    <xf numFmtId="0" fontId="26" fillId="0" borderId="186" xfId="6" applyFont="1" applyBorder="1" applyAlignment="1">
      <alignment horizontal="left" vertical="center"/>
    </xf>
    <xf numFmtId="0" fontId="51" fillId="20" borderId="0" xfId="8" applyFont="1" applyFill="1" applyAlignment="1">
      <alignment horizontal="center" vertical="center" shrinkToFit="1"/>
    </xf>
    <xf numFmtId="180" fontId="11" fillId="0" borderId="28" xfId="2" applyNumberFormat="1" applyFont="1" applyBorder="1" applyAlignment="1">
      <alignment horizontal="center" vertical="center" wrapText="1"/>
    </xf>
    <xf numFmtId="180" fontId="11" fillId="0" borderId="17" xfId="2" applyNumberFormat="1" applyFont="1" applyBorder="1" applyAlignment="1">
      <alignment horizontal="center" vertical="center" wrapText="1"/>
    </xf>
    <xf numFmtId="176" fontId="11" fillId="0" borderId="28" xfId="2" applyNumberFormat="1" applyFont="1" applyBorder="1" applyAlignment="1">
      <alignment horizontal="center" vertical="center" wrapText="1"/>
    </xf>
    <xf numFmtId="176" fontId="11" fillId="0" borderId="17" xfId="2" applyNumberFormat="1" applyFont="1" applyBorder="1" applyAlignment="1">
      <alignment horizontal="center" vertical="center" wrapText="1"/>
    </xf>
    <xf numFmtId="0" fontId="11" fillId="0" borderId="28" xfId="3" applyFont="1" applyFill="1" applyBorder="1" applyAlignment="1" applyProtection="1">
      <alignment horizontal="center" vertical="center" wrapText="1"/>
      <protection locked="0"/>
    </xf>
    <xf numFmtId="0" fontId="11" fillId="0" borderId="17" xfId="3" applyFont="1" applyFill="1" applyBorder="1" applyAlignment="1" applyProtection="1">
      <alignment horizontal="center" vertical="center" wrapText="1"/>
      <protection locked="0"/>
    </xf>
    <xf numFmtId="49" fontId="18" fillId="0" borderId="34" xfId="2" applyNumberFormat="1" applyFont="1" applyBorder="1" applyAlignment="1">
      <alignment horizontal="left" vertical="center" wrapText="1"/>
    </xf>
    <xf numFmtId="49" fontId="18" fillId="0" borderId="35" xfId="2" applyNumberFormat="1" applyFont="1" applyBorder="1" applyAlignment="1">
      <alignment horizontal="left" vertical="center" wrapText="1"/>
    </xf>
    <xf numFmtId="49" fontId="18" fillId="0" borderId="37" xfId="2" applyNumberFormat="1" applyFont="1" applyBorder="1" applyAlignment="1">
      <alignment horizontal="left" vertical="center" wrapText="1"/>
    </xf>
    <xf numFmtId="49" fontId="18" fillId="0" borderId="24" xfId="2" applyNumberFormat="1" applyFont="1" applyBorder="1" applyAlignment="1">
      <alignment horizontal="left" vertical="center" wrapText="1"/>
    </xf>
    <xf numFmtId="49" fontId="18" fillId="0" borderId="25" xfId="2" applyNumberFormat="1" applyFont="1" applyBorder="1" applyAlignment="1">
      <alignment horizontal="left" vertical="center" wrapText="1"/>
    </xf>
    <xf numFmtId="49" fontId="18" fillId="0" borderId="27" xfId="2" applyNumberFormat="1" applyFont="1" applyBorder="1" applyAlignment="1">
      <alignment horizontal="left" vertical="center" wrapText="1"/>
    </xf>
    <xf numFmtId="49" fontId="18" fillId="0" borderId="18" xfId="2" applyNumberFormat="1" applyFont="1" applyFill="1" applyBorder="1" applyAlignment="1">
      <alignment horizontal="center" vertical="center" shrinkToFit="1"/>
    </xf>
    <xf numFmtId="49" fontId="18" fillId="0" borderId="19" xfId="2" applyNumberFormat="1" applyFont="1" applyFill="1" applyBorder="1" applyAlignment="1">
      <alignment horizontal="center" vertical="center" shrinkToFit="1"/>
    </xf>
    <xf numFmtId="49" fontId="18" fillId="0" borderId="36" xfId="2" applyNumberFormat="1" applyFont="1" applyBorder="1" applyAlignment="1">
      <alignment horizontal="left" vertical="center" wrapText="1"/>
    </xf>
    <xf numFmtId="49" fontId="18" fillId="0" borderId="26" xfId="2" applyNumberFormat="1" applyFont="1" applyBorder="1" applyAlignment="1">
      <alignment horizontal="left" vertical="center" wrapText="1"/>
    </xf>
    <xf numFmtId="178" fontId="18" fillId="0" borderId="32" xfId="2" applyNumberFormat="1" applyFont="1" applyBorder="1" applyAlignment="1">
      <alignment horizontal="center" vertical="center" wrapText="1"/>
    </xf>
    <xf numFmtId="178" fontId="18" fillId="0" borderId="21" xfId="2" applyNumberFormat="1" applyFont="1" applyBorder="1" applyAlignment="1">
      <alignment horizontal="center" vertical="center" wrapText="1"/>
    </xf>
    <xf numFmtId="179" fontId="19" fillId="3" borderId="28" xfId="2" applyNumberFormat="1" applyFont="1" applyFill="1" applyBorder="1" applyAlignment="1">
      <alignment horizontal="center" vertical="center" wrapText="1"/>
    </xf>
    <xf numFmtId="179" fontId="19" fillId="3" borderId="17" xfId="2" applyNumberFormat="1" applyFont="1" applyFill="1" applyBorder="1" applyAlignment="1">
      <alignment horizontal="center" vertical="center" wrapText="1"/>
    </xf>
    <xf numFmtId="180" fontId="11" fillId="0" borderId="28" xfId="2" applyNumberFormat="1" applyFont="1" applyFill="1" applyBorder="1" applyAlignment="1">
      <alignment horizontal="center" vertical="center" wrapText="1"/>
    </xf>
    <xf numFmtId="180" fontId="11" fillId="0" borderId="17" xfId="2" applyNumberFormat="1" applyFont="1" applyFill="1" applyBorder="1" applyAlignment="1">
      <alignment horizontal="center" vertical="center" wrapText="1"/>
    </xf>
    <xf numFmtId="49" fontId="18" fillId="0" borderId="28" xfId="2" applyNumberFormat="1" applyFont="1" applyBorder="1" applyAlignment="1">
      <alignment horizontal="center" vertical="center" wrapText="1"/>
    </xf>
    <xf numFmtId="49" fontId="18" fillId="0" borderId="17" xfId="2" applyNumberFormat="1" applyFont="1" applyBorder="1" applyAlignment="1">
      <alignment horizontal="center" vertical="center" wrapText="1"/>
    </xf>
    <xf numFmtId="49" fontId="18" fillId="0" borderId="31" xfId="2" applyNumberFormat="1" applyFont="1" applyFill="1" applyBorder="1" applyAlignment="1">
      <alignment horizontal="center" vertical="center" wrapText="1"/>
    </xf>
    <xf numFmtId="49" fontId="18" fillId="0" borderId="20" xfId="2" applyNumberFormat="1" applyFont="1" applyFill="1" applyBorder="1" applyAlignment="1">
      <alignment horizontal="center" vertical="center" wrapText="1"/>
    </xf>
    <xf numFmtId="180" fontId="11" fillId="5" borderId="28" xfId="2" applyNumberFormat="1" applyFont="1" applyFill="1" applyBorder="1" applyAlignment="1">
      <alignment horizontal="center" vertical="center" wrapText="1"/>
    </xf>
    <xf numFmtId="180" fontId="11" fillId="5" borderId="17" xfId="2" applyNumberFormat="1" applyFont="1" applyFill="1" applyBorder="1" applyAlignment="1">
      <alignment horizontal="center" vertical="center" wrapText="1"/>
    </xf>
    <xf numFmtId="0" fontId="11" fillId="0" borderId="28" xfId="2" applyNumberFormat="1" applyFont="1" applyBorder="1" applyAlignment="1">
      <alignment horizontal="center" vertical="center" wrapText="1"/>
    </xf>
    <xf numFmtId="0" fontId="11" fillId="0" borderId="17" xfId="2" applyNumberFormat="1" applyFont="1" applyBorder="1" applyAlignment="1">
      <alignment horizontal="center" vertical="center" wrapText="1"/>
    </xf>
    <xf numFmtId="0" fontId="18" fillId="0" borderId="34" xfId="2" applyNumberFormat="1" applyFont="1" applyBorder="1" applyAlignment="1">
      <alignment horizontal="left" vertical="center" wrapText="1"/>
    </xf>
    <xf numFmtId="0" fontId="18" fillId="0" borderId="35" xfId="2" applyNumberFormat="1" applyFont="1" applyBorder="1" applyAlignment="1">
      <alignment horizontal="left" vertical="center" wrapText="1"/>
    </xf>
    <xf numFmtId="0" fontId="18" fillId="0" borderId="37" xfId="2" applyNumberFormat="1" applyFont="1" applyBorder="1" applyAlignment="1">
      <alignment horizontal="left" vertical="center" wrapText="1"/>
    </xf>
    <xf numFmtId="0" fontId="18" fillId="0" borderId="24" xfId="2" applyNumberFormat="1" applyFont="1" applyBorder="1" applyAlignment="1">
      <alignment horizontal="left" vertical="center" wrapText="1"/>
    </xf>
    <xf numFmtId="0" fontId="18" fillId="0" borderId="25" xfId="2" applyNumberFormat="1" applyFont="1" applyBorder="1" applyAlignment="1">
      <alignment horizontal="left" vertical="center" wrapText="1"/>
    </xf>
    <xf numFmtId="0" fontId="18" fillId="0" borderId="27" xfId="2" applyNumberFormat="1" applyFont="1" applyBorder="1" applyAlignment="1">
      <alignment horizontal="left" vertical="center" wrapText="1"/>
    </xf>
    <xf numFmtId="0" fontId="12" fillId="3" borderId="0" xfId="2" applyFont="1" applyFill="1" applyBorder="1" applyAlignment="1">
      <alignment horizontal="center" vertical="center"/>
    </xf>
    <xf numFmtId="0" fontId="18" fillId="0" borderId="36" xfId="2" applyNumberFormat="1" applyFont="1" applyBorder="1" applyAlignment="1">
      <alignment horizontal="left" vertical="center" wrapText="1"/>
    </xf>
    <xf numFmtId="0" fontId="18" fillId="0" borderId="26" xfId="2" applyNumberFormat="1" applyFont="1" applyBorder="1" applyAlignment="1">
      <alignment horizontal="left" vertical="center" wrapText="1"/>
    </xf>
    <xf numFmtId="179" fontId="19" fillId="5" borderId="28" xfId="2" applyNumberFormat="1" applyFont="1" applyFill="1" applyBorder="1" applyAlignment="1">
      <alignment horizontal="center" vertical="center" wrapText="1"/>
    </xf>
    <xf numFmtId="179" fontId="19" fillId="5" borderId="17" xfId="2" applyNumberFormat="1" applyFont="1" applyFill="1" applyBorder="1" applyAlignment="1">
      <alignment horizontal="center" vertical="center" wrapText="1"/>
    </xf>
    <xf numFmtId="0" fontId="12" fillId="0" borderId="0" xfId="2" applyFont="1" applyBorder="1" applyAlignment="1">
      <alignment horizontal="center" vertical="center"/>
    </xf>
    <xf numFmtId="0" fontId="18" fillId="0" borderId="28" xfId="2" applyNumberFormat="1" applyFont="1" applyBorder="1" applyAlignment="1">
      <alignment horizontal="center" vertical="center" wrapText="1"/>
    </xf>
    <xf numFmtId="0" fontId="18" fillId="0" borderId="17" xfId="2" applyNumberFormat="1" applyFont="1" applyBorder="1" applyAlignment="1">
      <alignment horizontal="center" vertical="center" wrapText="1"/>
    </xf>
    <xf numFmtId="176" fontId="11" fillId="0" borderId="23" xfId="2" applyNumberFormat="1" applyFont="1" applyBorder="1" applyAlignment="1">
      <alignment horizontal="center" vertical="center" wrapText="1"/>
    </xf>
    <xf numFmtId="49" fontId="18" fillId="0" borderId="41" xfId="2" applyNumberFormat="1" applyFont="1" applyBorder="1" applyAlignment="1">
      <alignment horizontal="left" vertical="center" wrapText="1"/>
    </xf>
    <xf numFmtId="49" fontId="18" fillId="0" borderId="0" xfId="2" applyNumberFormat="1" applyFont="1" applyBorder="1" applyAlignment="1">
      <alignment horizontal="left" vertical="center" wrapText="1"/>
    </xf>
    <xf numFmtId="49" fontId="18" fillId="0" borderId="43" xfId="2" applyNumberFormat="1" applyFont="1" applyBorder="1" applyAlignment="1">
      <alignment horizontal="left" vertical="center" wrapText="1"/>
    </xf>
    <xf numFmtId="49" fontId="18" fillId="0" borderId="44" xfId="2" applyNumberFormat="1" applyFont="1" applyFill="1" applyBorder="1" applyAlignment="1">
      <alignment horizontal="center" vertical="center" shrinkToFit="1"/>
    </xf>
    <xf numFmtId="49" fontId="18" fillId="0" borderId="45" xfId="2" applyNumberFormat="1" applyFont="1" applyFill="1" applyBorder="1" applyAlignment="1">
      <alignment horizontal="center" vertical="center" shrinkToFit="1"/>
    </xf>
    <xf numFmtId="49" fontId="18" fillId="0" borderId="42" xfId="2" applyNumberFormat="1" applyFont="1" applyBorder="1" applyAlignment="1">
      <alignment horizontal="left" vertical="center" wrapText="1"/>
    </xf>
    <xf numFmtId="178" fontId="18" fillId="0" borderId="39" xfId="2" applyNumberFormat="1" applyFont="1" applyBorder="1" applyAlignment="1">
      <alignment horizontal="center" vertical="center" wrapText="1"/>
    </xf>
    <xf numFmtId="179" fontId="19" fillId="3" borderId="23" xfId="2" applyNumberFormat="1" applyFont="1" applyFill="1" applyBorder="1" applyAlignment="1">
      <alignment horizontal="center" vertical="center" wrapText="1"/>
    </xf>
    <xf numFmtId="49" fontId="18" fillId="0" borderId="23" xfId="2" applyNumberFormat="1" applyFont="1" applyBorder="1" applyAlignment="1">
      <alignment horizontal="center" vertical="center" wrapText="1"/>
    </xf>
    <xf numFmtId="180" fontId="11" fillId="0" borderId="23" xfId="2" applyNumberFormat="1" applyFont="1" applyBorder="1" applyAlignment="1">
      <alignment horizontal="center" vertical="center" wrapText="1"/>
    </xf>
    <xf numFmtId="180" fontId="11" fillId="5" borderId="23" xfId="2" applyNumberFormat="1" applyFont="1" applyFill="1" applyBorder="1" applyAlignment="1">
      <alignment horizontal="center" vertical="center" wrapText="1"/>
    </xf>
    <xf numFmtId="0" fontId="11" fillId="0" borderId="23" xfId="2" applyNumberFormat="1" applyFont="1" applyBorder="1" applyAlignment="1">
      <alignment horizontal="center" vertical="center" wrapText="1"/>
    </xf>
    <xf numFmtId="0" fontId="18" fillId="0" borderId="41" xfId="2" applyNumberFormat="1" applyFont="1" applyBorder="1" applyAlignment="1">
      <alignment horizontal="left" vertical="center" wrapText="1"/>
    </xf>
    <xf numFmtId="0" fontId="18" fillId="0" borderId="0" xfId="2" applyNumberFormat="1" applyFont="1" applyBorder="1" applyAlignment="1">
      <alignment horizontal="left" vertical="center" wrapText="1"/>
    </xf>
    <xf numFmtId="0" fontId="18" fillId="0" borderId="43" xfId="2" applyNumberFormat="1" applyFont="1" applyBorder="1" applyAlignment="1">
      <alignment horizontal="left" vertical="center" wrapText="1"/>
    </xf>
    <xf numFmtId="0" fontId="18" fillId="0" borderId="42" xfId="2" applyNumberFormat="1" applyFont="1" applyBorder="1" applyAlignment="1">
      <alignment horizontal="left" vertical="center" wrapText="1"/>
    </xf>
    <xf numFmtId="179" fontId="19" fillId="5" borderId="23" xfId="2" applyNumberFormat="1" applyFont="1" applyFill="1" applyBorder="1" applyAlignment="1">
      <alignment horizontal="center" vertical="center" wrapText="1"/>
    </xf>
    <xf numFmtId="0" fontId="18" fillId="0" borderId="23" xfId="2" applyNumberFormat="1" applyFont="1" applyBorder="1" applyAlignment="1">
      <alignment horizontal="center" vertical="center" wrapText="1"/>
    </xf>
    <xf numFmtId="49" fontId="18" fillId="0" borderId="38" xfId="2" applyNumberFormat="1" applyFont="1" applyFill="1" applyBorder="1" applyAlignment="1">
      <alignment horizontal="center" vertical="center" shrinkToFit="1"/>
    </xf>
    <xf numFmtId="0" fontId="18" fillId="0" borderId="28" xfId="2" applyFont="1" applyBorder="1" applyAlignment="1">
      <alignment horizontal="center" vertical="center" wrapText="1"/>
    </xf>
    <xf numFmtId="0" fontId="18" fillId="0" borderId="17" xfId="2" applyFont="1" applyBorder="1" applyAlignment="1">
      <alignment horizontal="center" vertical="center" wrapText="1"/>
    </xf>
    <xf numFmtId="49" fontId="13" fillId="4" borderId="9" xfId="2" applyNumberFormat="1" applyFont="1" applyFill="1" applyBorder="1" applyAlignment="1">
      <alignment horizontal="center" vertical="center" wrapText="1"/>
    </xf>
    <xf numFmtId="49" fontId="13" fillId="4" borderId="17" xfId="2" applyNumberFormat="1" applyFont="1" applyFill="1" applyBorder="1" applyAlignment="1">
      <alignment horizontal="center" vertical="center" wrapText="1"/>
    </xf>
    <xf numFmtId="176" fontId="13" fillId="4" borderId="9" xfId="2" applyNumberFormat="1" applyFont="1" applyFill="1" applyBorder="1" applyAlignment="1">
      <alignment horizontal="center" vertical="center" wrapText="1"/>
    </xf>
    <xf numFmtId="176" fontId="13" fillId="4" borderId="17" xfId="2" applyNumberFormat="1" applyFont="1" applyFill="1" applyBorder="1" applyAlignment="1">
      <alignment horizontal="center" vertical="center" wrapText="1"/>
    </xf>
    <xf numFmtId="49" fontId="13" fillId="4" borderId="10" xfId="2" applyNumberFormat="1" applyFont="1" applyFill="1" applyBorder="1" applyAlignment="1">
      <alignment horizontal="center" vertical="center" wrapText="1"/>
    </xf>
    <xf numFmtId="49" fontId="13" fillId="4" borderId="11" xfId="2" applyNumberFormat="1" applyFont="1" applyFill="1" applyBorder="1" applyAlignment="1">
      <alignment horizontal="center" vertical="center" wrapText="1"/>
    </xf>
    <xf numFmtId="49" fontId="13" fillId="4" borderId="16" xfId="2" applyNumberFormat="1" applyFont="1" applyFill="1" applyBorder="1" applyAlignment="1">
      <alignment horizontal="center" vertical="center" wrapText="1"/>
    </xf>
    <xf numFmtId="49" fontId="13" fillId="4" borderId="24" xfId="2" applyNumberFormat="1" applyFont="1" applyFill="1" applyBorder="1" applyAlignment="1">
      <alignment horizontal="center" vertical="center" wrapText="1"/>
    </xf>
    <xf numFmtId="49" fontId="13" fillId="4" borderId="25" xfId="2" applyNumberFormat="1" applyFont="1" applyFill="1" applyBorder="1" applyAlignment="1">
      <alignment horizontal="center" vertical="center" wrapText="1"/>
    </xf>
    <xf numFmtId="49" fontId="13" fillId="4" borderId="27" xfId="2" applyNumberFormat="1" applyFont="1" applyFill="1" applyBorder="1" applyAlignment="1">
      <alignment horizontal="center" vertical="center" wrapText="1"/>
    </xf>
    <xf numFmtId="49" fontId="13" fillId="4" borderId="15" xfId="2" applyNumberFormat="1" applyFont="1" applyFill="1" applyBorder="1" applyAlignment="1">
      <alignment horizontal="center" vertical="center" wrapText="1"/>
    </xf>
    <xf numFmtId="49" fontId="13" fillId="4" borderId="26" xfId="2" applyNumberFormat="1" applyFont="1" applyFill="1" applyBorder="1" applyAlignment="1">
      <alignment horizontal="center" vertical="center" wrapText="1"/>
    </xf>
    <xf numFmtId="49" fontId="13" fillId="4" borderId="13" xfId="2" applyNumberFormat="1" applyFont="1" applyFill="1" applyBorder="1" applyAlignment="1">
      <alignment horizontal="center" vertical="center" wrapText="1"/>
    </xf>
    <xf numFmtId="49" fontId="13" fillId="4" borderId="21" xfId="2" applyNumberFormat="1" applyFont="1" applyFill="1" applyBorder="1" applyAlignment="1">
      <alignment horizontal="center" vertical="center" wrapText="1"/>
    </xf>
    <xf numFmtId="49" fontId="13" fillId="4" borderId="23" xfId="2" applyNumberFormat="1" applyFont="1" applyFill="1" applyBorder="1" applyAlignment="1">
      <alignment horizontal="center" vertical="center" wrapText="1"/>
    </xf>
    <xf numFmtId="0" fontId="12" fillId="11" borderId="66" xfId="1" applyFont="1" applyFill="1" applyBorder="1" applyAlignment="1">
      <alignment horizontal="center" vertical="center"/>
    </xf>
    <xf numFmtId="0" fontId="12" fillId="11" borderId="155" xfId="1" applyFont="1" applyFill="1" applyBorder="1" applyAlignment="1">
      <alignment horizontal="center" vertical="center"/>
    </xf>
    <xf numFmtId="0" fontId="12" fillId="11" borderId="72" xfId="1" applyFont="1" applyFill="1" applyBorder="1" applyAlignment="1">
      <alignment horizontal="center" vertical="center"/>
    </xf>
    <xf numFmtId="0" fontId="12" fillId="11" borderId="111" xfId="1" applyFont="1" applyFill="1" applyBorder="1" applyAlignment="1">
      <alignment horizontal="center" vertical="center"/>
    </xf>
    <xf numFmtId="0" fontId="12" fillId="11" borderId="92" xfId="1" applyFont="1" applyFill="1" applyBorder="1" applyAlignment="1">
      <alignment horizontal="center" vertical="center"/>
    </xf>
    <xf numFmtId="0" fontId="12" fillId="11" borderId="93" xfId="1" applyFont="1" applyFill="1" applyBorder="1" applyAlignment="1">
      <alignment horizontal="center" vertical="center"/>
    </xf>
    <xf numFmtId="0" fontId="12" fillId="0" borderId="86" xfId="1" applyNumberFormat="1" applyFont="1" applyBorder="1" applyAlignment="1">
      <alignment horizontal="center" vertical="center"/>
    </xf>
    <xf numFmtId="0" fontId="12" fillId="0" borderId="94" xfId="1" applyNumberFormat="1" applyFont="1" applyBorder="1" applyAlignment="1">
      <alignment horizontal="center" vertical="center"/>
    </xf>
    <xf numFmtId="0" fontId="12" fillId="11" borderId="156" xfId="1" applyFont="1" applyFill="1" applyBorder="1" applyAlignment="1">
      <alignment vertical="center" shrinkToFit="1"/>
    </xf>
    <xf numFmtId="0" fontId="12" fillId="11" borderId="157" xfId="1" applyFont="1" applyFill="1" applyBorder="1" applyAlignment="1">
      <alignment vertical="center" shrinkToFit="1"/>
    </xf>
    <xf numFmtId="0" fontId="12" fillId="11" borderId="158" xfId="1" applyFont="1" applyFill="1" applyBorder="1" applyAlignment="1">
      <alignment vertical="center" shrinkToFit="1"/>
    </xf>
    <xf numFmtId="14" fontId="12" fillId="0" borderId="86" xfId="1" applyNumberFormat="1" applyFont="1" applyBorder="1" applyAlignment="1">
      <alignment horizontal="center" vertical="center"/>
    </xf>
    <xf numFmtId="0" fontId="12" fillId="0" borderId="86" xfId="1" applyFont="1" applyBorder="1" applyAlignment="1">
      <alignment horizontal="center" vertical="center"/>
    </xf>
    <xf numFmtId="0" fontId="12" fillId="0" borderId="94" xfId="1" applyFont="1" applyBorder="1" applyAlignment="1">
      <alignment horizontal="center" vertical="center"/>
    </xf>
    <xf numFmtId="0" fontId="12" fillId="11" borderId="174" xfId="1" applyFont="1" applyFill="1" applyBorder="1" applyAlignment="1">
      <alignment vertical="center" shrinkToFit="1"/>
    </xf>
    <xf numFmtId="0" fontId="12" fillId="11" borderId="175" xfId="1" applyFont="1" applyFill="1" applyBorder="1" applyAlignment="1">
      <alignment vertical="center" shrinkToFit="1"/>
    </xf>
    <xf numFmtId="0" fontId="12" fillId="11" borderId="176" xfId="1" applyFont="1" applyFill="1" applyBorder="1" applyAlignment="1">
      <alignment vertical="center" shrinkToFit="1"/>
    </xf>
    <xf numFmtId="0" fontId="12" fillId="8" borderId="101" xfId="1" applyFont="1" applyFill="1" applyBorder="1" applyAlignment="1">
      <alignment horizontal="center" vertical="center"/>
    </xf>
    <xf numFmtId="0" fontId="12" fillId="8" borderId="102" xfId="1" applyFont="1" applyFill="1" applyBorder="1" applyAlignment="1">
      <alignment horizontal="center" vertical="center"/>
    </xf>
    <xf numFmtId="0" fontId="12" fillId="8" borderId="177" xfId="1" applyFont="1" applyFill="1" applyBorder="1" applyAlignment="1">
      <alignment vertical="center" shrinkToFit="1"/>
    </xf>
    <xf numFmtId="0" fontId="12" fillId="8" borderId="178" xfId="1" applyFont="1" applyFill="1" applyBorder="1" applyAlignment="1">
      <alignment vertical="center" shrinkToFit="1"/>
    </xf>
    <xf numFmtId="0" fontId="12" fillId="8" borderId="179" xfId="1" applyFont="1" applyFill="1" applyBorder="1" applyAlignment="1">
      <alignment vertical="center" shrinkToFit="1"/>
    </xf>
    <xf numFmtId="0" fontId="12" fillId="11" borderId="170" xfId="1" applyFont="1" applyFill="1" applyBorder="1" applyAlignment="1">
      <alignment horizontal="center" vertical="center"/>
    </xf>
    <xf numFmtId="0" fontId="12" fillId="11" borderId="171" xfId="1" applyFont="1" applyFill="1" applyBorder="1" applyAlignment="1">
      <alignment horizontal="center" vertical="center"/>
    </xf>
    <xf numFmtId="0" fontId="12" fillId="0" borderId="166" xfId="1" applyNumberFormat="1" applyFont="1" applyBorder="1" applyAlignment="1">
      <alignment horizontal="center" vertical="center"/>
    </xf>
    <xf numFmtId="0" fontId="12" fillId="0" borderId="172" xfId="1" applyNumberFormat="1" applyFont="1" applyBorder="1" applyAlignment="1">
      <alignment horizontal="center" vertical="center"/>
    </xf>
    <xf numFmtId="0" fontId="12" fillId="11" borderId="167" xfId="1" applyFont="1" applyFill="1" applyBorder="1" applyAlignment="1">
      <alignment vertical="center" shrinkToFit="1"/>
    </xf>
    <xf numFmtId="0" fontId="12" fillId="11" borderId="168" xfId="1" applyFont="1" applyFill="1" applyBorder="1" applyAlignment="1">
      <alignment vertical="center" shrinkToFit="1"/>
    </xf>
    <xf numFmtId="0" fontId="12" fillId="11" borderId="169" xfId="1" applyFont="1" applyFill="1" applyBorder="1" applyAlignment="1">
      <alignment vertical="center" shrinkToFit="1"/>
    </xf>
    <xf numFmtId="0" fontId="12" fillId="0" borderId="166" xfId="1" applyFont="1" applyBorder="1" applyAlignment="1">
      <alignment horizontal="center" vertical="center"/>
    </xf>
    <xf numFmtId="0" fontId="12" fillId="0" borderId="172" xfId="1" applyFont="1" applyBorder="1" applyAlignment="1">
      <alignment horizontal="center" vertical="center"/>
    </xf>
    <xf numFmtId="0" fontId="12" fillId="11" borderId="159" xfId="1" applyFont="1" applyFill="1" applyBorder="1" applyAlignment="1">
      <alignment vertical="center" shrinkToFit="1"/>
    </xf>
    <xf numFmtId="0" fontId="12" fillId="11" borderId="160" xfId="1" applyFont="1" applyFill="1" applyBorder="1" applyAlignment="1">
      <alignment vertical="center" shrinkToFit="1"/>
    </xf>
    <xf numFmtId="0" fontId="12" fillId="11" borderId="161" xfId="1" applyFont="1" applyFill="1" applyBorder="1" applyAlignment="1">
      <alignment vertical="center" shrinkToFit="1"/>
    </xf>
    <xf numFmtId="0" fontId="38" fillId="11" borderId="66" xfId="6" applyFont="1" applyFill="1" applyBorder="1" applyAlignment="1">
      <alignment horizontal="center" vertical="center"/>
    </xf>
    <xf numFmtId="0" fontId="38" fillId="11" borderId="92" xfId="6" applyFont="1" applyFill="1" applyBorder="1" applyAlignment="1">
      <alignment horizontal="center" vertical="center"/>
    </xf>
    <xf numFmtId="0" fontId="38" fillId="4" borderId="154" xfId="6" applyFont="1" applyFill="1" applyBorder="1" applyAlignment="1">
      <alignment horizontal="center" vertical="center"/>
    </xf>
    <xf numFmtId="0" fontId="38" fillId="4" borderId="155" xfId="6" applyFont="1" applyFill="1" applyBorder="1" applyAlignment="1">
      <alignment horizontal="center" vertical="center"/>
    </xf>
    <xf numFmtId="0" fontId="38" fillId="4" borderId="95" xfId="6" applyFont="1" applyFill="1" applyBorder="1" applyAlignment="1">
      <alignment horizontal="center" vertical="center"/>
    </xf>
    <xf numFmtId="0" fontId="38" fillId="4" borderId="93" xfId="6" applyFont="1" applyFill="1" applyBorder="1" applyAlignment="1">
      <alignment horizontal="center" vertical="center"/>
    </xf>
    <xf numFmtId="0" fontId="12" fillId="0" borderId="86" xfId="1" applyNumberFormat="1" applyFont="1" applyBorder="1" applyAlignment="1">
      <alignment horizontal="center" vertical="center" wrapText="1"/>
    </xf>
    <xf numFmtId="14" fontId="12" fillId="0" borderId="86" xfId="1" applyNumberFormat="1" applyFont="1" applyBorder="1" applyAlignment="1">
      <alignment horizontal="center" vertical="center" wrapText="1"/>
    </xf>
    <xf numFmtId="3" fontId="34" fillId="11" borderId="50" xfId="1" applyNumberFormat="1" applyFont="1" applyFill="1" applyBorder="1" applyAlignment="1">
      <alignment horizontal="center" vertical="center" shrinkToFit="1"/>
    </xf>
    <xf numFmtId="3" fontId="34" fillId="11" borderId="51" xfId="1" applyNumberFormat="1" applyFont="1" applyFill="1" applyBorder="1" applyAlignment="1">
      <alignment horizontal="center" vertical="center" shrinkToFit="1"/>
    </xf>
    <xf numFmtId="0" fontId="12" fillId="11" borderId="162" xfId="1" applyFont="1" applyFill="1" applyBorder="1" applyAlignment="1">
      <alignment vertical="center" shrinkToFit="1"/>
    </xf>
    <xf numFmtId="0" fontId="12" fillId="11" borderId="163" xfId="1" applyFont="1" applyFill="1" applyBorder="1" applyAlignment="1">
      <alignment vertical="center" shrinkToFit="1"/>
    </xf>
    <xf numFmtId="0" fontId="12" fillId="11" borderId="164" xfId="1" applyFont="1" applyFill="1" applyBorder="1" applyAlignment="1">
      <alignment vertical="center" shrinkToFit="1"/>
    </xf>
    <xf numFmtId="0" fontId="12" fillId="8" borderId="149" xfId="1" applyFont="1" applyFill="1" applyBorder="1" applyAlignment="1">
      <alignment horizontal="center" vertical="center" shrinkToFit="1"/>
    </xf>
    <xf numFmtId="0" fontId="12" fillId="8" borderId="115" xfId="1" applyFont="1" applyFill="1" applyBorder="1" applyAlignment="1">
      <alignment horizontal="center" vertical="center" shrinkToFit="1"/>
    </xf>
    <xf numFmtId="3" fontId="34" fillId="11" borderId="151" xfId="1" applyNumberFormat="1" applyFont="1" applyFill="1" applyBorder="1" applyAlignment="1">
      <alignment vertical="center" shrinkToFit="1"/>
    </xf>
    <xf numFmtId="3" fontId="34" fillId="11" borderId="152" xfId="1" applyNumberFormat="1" applyFont="1" applyFill="1" applyBorder="1" applyAlignment="1">
      <alignment vertical="center" shrinkToFit="1"/>
    </xf>
    <xf numFmtId="3" fontId="34" fillId="11" borderId="153" xfId="1" applyNumberFormat="1" applyFont="1" applyFill="1" applyBorder="1" applyAlignment="1">
      <alignment vertical="center" shrinkToFit="1"/>
    </xf>
    <xf numFmtId="0" fontId="12" fillId="4" borderId="89" xfId="1" applyFont="1" applyFill="1" applyBorder="1" applyAlignment="1">
      <alignment horizontal="left" vertical="center" shrinkToFit="1"/>
    </xf>
    <xf numFmtId="0" fontId="12" fillId="4" borderId="90" xfId="1" applyFont="1" applyFill="1" applyBorder="1" applyAlignment="1">
      <alignment horizontal="left" vertical="center" shrinkToFit="1"/>
    </xf>
    <xf numFmtId="0" fontId="12" fillId="4" borderId="97" xfId="1" applyFont="1" applyFill="1" applyBorder="1" applyAlignment="1">
      <alignment horizontal="left" vertical="center" shrinkToFit="1"/>
    </xf>
    <xf numFmtId="0" fontId="12" fillId="4" borderId="98" xfId="1" applyFont="1" applyFill="1" applyBorder="1" applyAlignment="1">
      <alignment horizontal="left" vertical="center" shrinkToFit="1"/>
    </xf>
    <xf numFmtId="0" fontId="12" fillId="8" borderId="101" xfId="1" applyFont="1" applyFill="1" applyBorder="1" applyAlignment="1">
      <alignment horizontal="center" vertical="center" shrinkToFit="1"/>
    </xf>
    <xf numFmtId="0" fontId="12" fillId="8" borderId="102" xfId="1" applyFont="1" applyFill="1" applyBorder="1" applyAlignment="1">
      <alignment horizontal="center" vertical="center" shrinkToFit="1"/>
    </xf>
    <xf numFmtId="0" fontId="12" fillId="4" borderId="46" xfId="1" applyFont="1" applyFill="1" applyBorder="1" applyAlignment="1">
      <alignment horizontal="left" vertical="center" shrinkToFit="1"/>
    </xf>
    <xf numFmtId="0" fontId="12" fillId="4" borderId="47" xfId="1" applyFont="1" applyFill="1" applyBorder="1" applyAlignment="1">
      <alignment horizontal="left" vertical="center" shrinkToFit="1"/>
    </xf>
    <xf numFmtId="3" fontId="34" fillId="8" borderId="127" xfId="1" applyNumberFormat="1" applyFont="1" applyFill="1" applyBorder="1" applyAlignment="1">
      <alignment horizontal="right" vertical="center"/>
    </xf>
    <xf numFmtId="0" fontId="34" fillId="8" borderId="128" xfId="1" applyFont="1" applyFill="1" applyBorder="1" applyAlignment="1">
      <alignment horizontal="right" vertical="center"/>
    </xf>
    <xf numFmtId="0" fontId="34" fillId="11" borderId="50" xfId="1" applyFont="1" applyFill="1" applyBorder="1" applyAlignment="1">
      <alignment horizontal="center" vertical="center" shrinkToFit="1"/>
    </xf>
    <xf numFmtId="0" fontId="34" fillId="11" borderId="51" xfId="1" applyFont="1" applyFill="1" applyBorder="1" applyAlignment="1">
      <alignment horizontal="center" vertical="center" shrinkToFit="1"/>
    </xf>
    <xf numFmtId="0" fontId="34" fillId="11" borderId="107" xfId="1" applyFont="1" applyFill="1" applyBorder="1" applyAlignment="1">
      <alignment horizontal="center" vertical="center" shrinkToFit="1"/>
    </xf>
    <xf numFmtId="0" fontId="35" fillId="8" borderId="101" xfId="1" applyFont="1" applyFill="1" applyBorder="1" applyAlignment="1">
      <alignment horizontal="center" vertical="center"/>
    </xf>
    <xf numFmtId="0" fontId="35" fillId="8" borderId="115" xfId="1" applyFont="1" applyFill="1" applyBorder="1" applyAlignment="1">
      <alignment horizontal="center" vertical="center"/>
    </xf>
    <xf numFmtId="0" fontId="35" fillId="8" borderId="117" xfId="1" applyFont="1" applyFill="1" applyBorder="1">
      <alignment vertical="center"/>
    </xf>
    <xf numFmtId="0" fontId="34" fillId="0" borderId="69" xfId="1" applyFont="1" applyBorder="1" applyAlignment="1">
      <alignment horizontal="right" vertical="center"/>
    </xf>
    <xf numFmtId="0" fontId="34" fillId="0" borderId="70" xfId="1" applyFont="1" applyBorder="1" applyAlignment="1">
      <alignment horizontal="right" vertical="center"/>
    </xf>
    <xf numFmtId="0" fontId="12" fillId="0" borderId="97" xfId="1" applyFont="1" applyBorder="1" applyAlignment="1">
      <alignment vertical="center" shrinkToFit="1"/>
    </xf>
    <xf numFmtId="0" fontId="12" fillId="0" borderId="99" xfId="1" applyFont="1" applyBorder="1" applyAlignment="1">
      <alignment vertical="center" shrinkToFit="1"/>
    </xf>
    <xf numFmtId="14" fontId="12" fillId="9" borderId="114" xfId="1" applyNumberFormat="1" applyFont="1" applyFill="1" applyBorder="1">
      <alignment vertical="center"/>
    </xf>
    <xf numFmtId="3" fontId="34" fillId="8" borderId="69" xfId="1" applyNumberFormat="1" applyFont="1" applyFill="1" applyBorder="1" applyAlignment="1">
      <alignment horizontal="right" vertical="center"/>
    </xf>
    <xf numFmtId="3" fontId="34" fillId="8" borderId="70" xfId="1" applyNumberFormat="1" applyFont="1" applyFill="1" applyBorder="1" applyAlignment="1">
      <alignment horizontal="right" vertical="center"/>
    </xf>
    <xf numFmtId="0" fontId="12" fillId="0" borderId="97" xfId="1" applyFont="1" applyBorder="1">
      <alignment vertical="center"/>
    </xf>
    <xf numFmtId="0" fontId="12" fillId="0" borderId="99" xfId="1" applyFont="1" applyBorder="1">
      <alignment vertical="center"/>
    </xf>
    <xf numFmtId="0" fontId="12" fillId="0" borderId="46" xfId="1" applyFont="1" applyBorder="1" applyAlignment="1">
      <alignment vertical="center" shrinkToFit="1"/>
    </xf>
    <xf numFmtId="0" fontId="12" fillId="0" borderId="68" xfId="1" applyFont="1" applyBorder="1" applyAlignment="1">
      <alignment vertical="center" shrinkToFit="1"/>
    </xf>
    <xf numFmtId="14" fontId="12" fillId="9" borderId="112" xfId="1" applyNumberFormat="1" applyFont="1" applyFill="1" applyBorder="1">
      <alignment vertical="center"/>
    </xf>
    <xf numFmtId="3" fontId="34" fillId="5" borderId="84" xfId="1" applyNumberFormat="1" applyFont="1" applyFill="1" applyBorder="1" applyAlignment="1">
      <alignment horizontal="right" vertical="center"/>
    </xf>
    <xf numFmtId="3" fontId="34" fillId="5" borderId="85" xfId="1" applyNumberFormat="1" applyFont="1" applyFill="1" applyBorder="1" applyAlignment="1">
      <alignment horizontal="right" vertical="center"/>
    </xf>
    <xf numFmtId="0" fontId="12" fillId="0" borderId="46" xfId="1" applyFont="1" applyBorder="1">
      <alignment vertical="center"/>
    </xf>
    <xf numFmtId="0" fontId="12" fillId="0" borderId="68" xfId="1" applyFont="1" applyBorder="1">
      <alignment vertical="center"/>
    </xf>
    <xf numFmtId="3" fontId="34" fillId="11" borderId="106" xfId="1" applyNumberFormat="1" applyFont="1" applyFill="1" applyBorder="1" applyAlignment="1">
      <alignment horizontal="center" vertical="center" shrinkToFit="1"/>
    </xf>
    <xf numFmtId="3" fontId="34" fillId="11" borderId="107" xfId="1" applyNumberFormat="1" applyFont="1" applyFill="1" applyBorder="1" applyAlignment="1">
      <alignment horizontal="center" vertical="center" shrinkToFit="1"/>
    </xf>
    <xf numFmtId="3" fontId="34" fillId="5" borderId="123" xfId="1" applyNumberFormat="1" applyFont="1" applyFill="1" applyBorder="1">
      <alignment vertical="center"/>
    </xf>
    <xf numFmtId="3" fontId="34" fillId="5" borderId="124" xfId="1" applyNumberFormat="1" applyFont="1" applyFill="1" applyBorder="1">
      <alignment vertical="center"/>
    </xf>
    <xf numFmtId="3" fontId="12" fillId="5" borderId="89" xfId="1" applyNumberFormat="1" applyFont="1" applyFill="1" applyBorder="1">
      <alignment vertical="center"/>
    </xf>
    <xf numFmtId="3" fontId="12" fillId="5" borderId="90" xfId="1" applyNumberFormat="1" applyFont="1" applyFill="1" applyBorder="1">
      <alignment vertical="center"/>
    </xf>
    <xf numFmtId="0" fontId="12" fillId="0" borderId="95" xfId="1" applyFont="1" applyBorder="1" applyAlignment="1">
      <alignment horizontal="center" vertical="center"/>
    </xf>
    <xf numFmtId="3" fontId="12" fillId="5" borderId="97" xfId="1" applyNumberFormat="1" applyFont="1" applyFill="1" applyBorder="1" applyAlignment="1">
      <alignment horizontal="right" vertical="center" shrinkToFit="1"/>
    </xf>
    <xf numFmtId="3" fontId="12" fillId="5" borderId="98" xfId="1" applyNumberFormat="1" applyFont="1" applyFill="1" applyBorder="1" applyAlignment="1">
      <alignment horizontal="right" vertical="center" shrinkToFit="1"/>
    </xf>
    <xf numFmtId="0" fontId="12" fillId="3" borderId="95" xfId="1" applyFont="1" applyFill="1" applyBorder="1" applyAlignment="1">
      <alignment horizontal="center" vertical="center"/>
    </xf>
    <xf numFmtId="0" fontId="35" fillId="8" borderId="101" xfId="1" applyFont="1" applyFill="1" applyBorder="1">
      <alignment vertical="center"/>
    </xf>
    <xf numFmtId="0" fontId="35" fillId="8" borderId="115" xfId="1" applyFont="1" applyFill="1" applyBorder="1">
      <alignment vertical="center"/>
    </xf>
    <xf numFmtId="3" fontId="12" fillId="5" borderId="109" xfId="1" applyNumberFormat="1" applyFont="1" applyFill="1" applyBorder="1">
      <alignment vertical="center"/>
    </xf>
    <xf numFmtId="3" fontId="12" fillId="5" borderId="110" xfId="1" applyNumberFormat="1" applyFont="1" applyFill="1" applyBorder="1">
      <alignment vertical="center"/>
    </xf>
    <xf numFmtId="3" fontId="12" fillId="5" borderId="74" xfId="1" applyNumberFormat="1" applyFont="1" applyFill="1" applyBorder="1">
      <alignment vertical="center"/>
    </xf>
    <xf numFmtId="3" fontId="12" fillId="5" borderId="75" xfId="1" applyNumberFormat="1" applyFont="1" applyFill="1" applyBorder="1">
      <alignment vertical="center"/>
    </xf>
    <xf numFmtId="3" fontId="12" fillId="5" borderId="97" xfId="1" applyNumberFormat="1" applyFont="1" applyFill="1" applyBorder="1">
      <alignment vertical="center"/>
    </xf>
    <xf numFmtId="3" fontId="12" fillId="5" borderId="98" xfId="1" applyNumberFormat="1" applyFont="1" applyFill="1" applyBorder="1">
      <alignment vertical="center"/>
    </xf>
    <xf numFmtId="3" fontId="12" fillId="5" borderId="81" xfId="1" applyNumberFormat="1" applyFont="1" applyFill="1" applyBorder="1">
      <alignment vertical="center"/>
    </xf>
    <xf numFmtId="3" fontId="12" fillId="5" borderId="82" xfId="1" applyNumberFormat="1" applyFont="1" applyFill="1" applyBorder="1">
      <alignment vertical="center"/>
    </xf>
    <xf numFmtId="3" fontId="34" fillId="5" borderId="101" xfId="1" applyNumberFormat="1" applyFont="1" applyFill="1" applyBorder="1">
      <alignment vertical="center"/>
    </xf>
    <xf numFmtId="3" fontId="34" fillId="5" borderId="102" xfId="1" applyNumberFormat="1" applyFont="1" applyFill="1" applyBorder="1">
      <alignment vertical="center"/>
    </xf>
    <xf numFmtId="0" fontId="12" fillId="5" borderId="48" xfId="1" applyFont="1" applyFill="1" applyBorder="1" applyAlignment="1">
      <alignment horizontal="center" vertical="center"/>
    </xf>
    <xf numFmtId="0" fontId="12" fillId="5" borderId="58" xfId="1" applyFont="1" applyFill="1" applyBorder="1" applyAlignment="1">
      <alignment horizontal="center" vertical="center"/>
    </xf>
    <xf numFmtId="0" fontId="12" fillId="5" borderId="121" xfId="1" applyFont="1" applyFill="1" applyBorder="1" applyAlignment="1">
      <alignment horizontal="center" vertical="center"/>
    </xf>
    <xf numFmtId="3" fontId="12" fillId="5" borderId="63" xfId="1" applyNumberFormat="1" applyFont="1" applyFill="1" applyBorder="1">
      <alignment vertical="center"/>
    </xf>
    <xf numFmtId="3" fontId="12" fillId="5" borderId="64" xfId="1" applyNumberFormat="1" applyFont="1" applyFill="1" applyBorder="1">
      <alignment vertical="center"/>
    </xf>
    <xf numFmtId="38" fontId="11" fillId="9" borderId="6" xfId="4" applyFont="1" applyFill="1" applyBorder="1" applyAlignment="1">
      <alignment vertical="center"/>
    </xf>
    <xf numFmtId="38" fontId="11" fillId="9" borderId="78" xfId="4" applyFont="1" applyFill="1" applyBorder="1" applyAlignment="1">
      <alignment vertical="center"/>
    </xf>
    <xf numFmtId="0" fontId="31" fillId="10" borderId="92" xfId="1" applyFont="1" applyFill="1" applyBorder="1" applyAlignment="1">
      <alignment horizontal="center" vertical="center"/>
    </xf>
    <xf numFmtId="0" fontId="31" fillId="10" borderId="93" xfId="1" applyFont="1" applyFill="1" applyBorder="1" applyAlignment="1">
      <alignment horizontal="center" vertical="center"/>
    </xf>
    <xf numFmtId="38" fontId="31" fillId="9" borderId="92" xfId="4" applyFont="1" applyFill="1" applyBorder="1" applyAlignment="1">
      <alignment horizontal="right" vertical="center"/>
    </xf>
    <xf numFmtId="38" fontId="31" fillId="9" borderId="93" xfId="4" applyFont="1" applyFill="1" applyBorder="1" applyAlignment="1">
      <alignment horizontal="right" vertical="center"/>
    </xf>
    <xf numFmtId="38" fontId="34" fillId="9" borderId="95" xfId="4" applyFont="1" applyFill="1" applyBorder="1" applyAlignment="1">
      <alignment vertical="center"/>
    </xf>
    <xf numFmtId="38" fontId="34" fillId="9" borderId="93" xfId="4" applyFont="1" applyFill="1" applyBorder="1" applyAlignment="1">
      <alignment vertical="center"/>
    </xf>
    <xf numFmtId="0" fontId="31" fillId="10" borderId="77" xfId="1" applyFont="1" applyFill="1" applyBorder="1" applyAlignment="1">
      <alignment horizontal="center" vertical="center"/>
    </xf>
    <xf numFmtId="0" fontId="31" fillId="10" borderId="78" xfId="1" applyFont="1" applyFill="1" applyBorder="1" applyAlignment="1">
      <alignment horizontal="center" vertical="center"/>
    </xf>
    <xf numFmtId="38" fontId="11" fillId="9" borderId="77" xfId="4" applyFont="1" applyFill="1" applyBorder="1" applyAlignment="1">
      <alignment horizontal="right" vertical="center"/>
    </xf>
    <xf numFmtId="38" fontId="11" fillId="9" borderId="78" xfId="4" applyFont="1" applyFill="1" applyBorder="1" applyAlignment="1">
      <alignment horizontal="right" vertical="center"/>
    </xf>
    <xf numFmtId="38" fontId="11" fillId="9" borderId="3" xfId="4" applyFont="1" applyFill="1" applyBorder="1" applyAlignment="1">
      <alignment vertical="center"/>
    </xf>
    <xf numFmtId="38" fontId="11" fillId="9" borderId="70" xfId="4" applyFont="1" applyFill="1" applyBorder="1" applyAlignment="1">
      <alignment vertical="center"/>
    </xf>
    <xf numFmtId="0" fontId="31" fillId="10" borderId="84" xfId="1" applyFont="1" applyFill="1" applyBorder="1" applyAlignment="1">
      <alignment horizontal="center" vertical="center"/>
    </xf>
    <xf numFmtId="0" fontId="31" fillId="10" borderId="85" xfId="1" applyFont="1" applyFill="1" applyBorder="1" applyAlignment="1">
      <alignment horizontal="center" vertical="center"/>
    </xf>
    <xf numFmtId="38" fontId="11" fillId="9" borderId="84" xfId="4" applyFont="1" applyFill="1" applyBorder="1" applyAlignment="1">
      <alignment horizontal="right" vertical="center"/>
    </xf>
    <xf numFmtId="38" fontId="11" fillId="9" borderId="85" xfId="4" applyFont="1" applyFill="1" applyBorder="1" applyAlignment="1">
      <alignment horizontal="right" vertical="center"/>
    </xf>
    <xf numFmtId="38" fontId="11" fillId="9" borderId="87" xfId="4" applyFont="1" applyFill="1" applyBorder="1" applyAlignment="1">
      <alignment vertical="center"/>
    </xf>
    <xf numFmtId="38" fontId="11" fillId="9" borderId="85" xfId="4" applyFont="1" applyFill="1" applyBorder="1" applyAlignment="1">
      <alignment vertical="center"/>
    </xf>
    <xf numFmtId="0" fontId="31" fillId="10" borderId="50" xfId="1" applyFont="1" applyFill="1" applyBorder="1" applyAlignment="1">
      <alignment horizontal="center" vertical="center"/>
    </xf>
    <xf numFmtId="0" fontId="31" fillId="10" borderId="51" xfId="1" applyFont="1" applyFill="1" applyBorder="1" applyAlignment="1">
      <alignment horizontal="center" vertical="center"/>
    </xf>
    <xf numFmtId="0" fontId="31" fillId="10" borderId="53" xfId="1" applyFont="1" applyFill="1" applyBorder="1" applyAlignment="1">
      <alignment horizontal="center" vertical="center"/>
    </xf>
    <xf numFmtId="0" fontId="12" fillId="8" borderId="56" xfId="1" applyFont="1" applyFill="1" applyBorder="1" applyAlignment="1">
      <alignment horizontal="center" vertical="center"/>
    </xf>
    <xf numFmtId="0" fontId="12" fillId="8" borderId="57" xfId="1" applyFont="1" applyFill="1" applyBorder="1" applyAlignment="1">
      <alignment horizontal="center" vertical="center"/>
    </xf>
    <xf numFmtId="0" fontId="31" fillId="10" borderId="60" xfId="1" applyFont="1" applyFill="1" applyBorder="1" applyAlignment="1">
      <alignment horizontal="center" vertical="center"/>
    </xf>
    <xf numFmtId="0" fontId="31" fillId="10" borderId="61" xfId="1" applyFont="1" applyFill="1" applyBorder="1" applyAlignment="1">
      <alignment horizontal="center" vertical="center"/>
    </xf>
    <xf numFmtId="38" fontId="11" fillId="9" borderId="63" xfId="4" applyFont="1" applyFill="1" applyBorder="1" applyAlignment="1">
      <alignment horizontal="right" vertical="center"/>
    </xf>
    <xf numFmtId="38" fontId="11" fillId="9" borderId="64" xfId="4" applyFont="1" applyFill="1" applyBorder="1" applyAlignment="1">
      <alignment horizontal="right" vertical="center"/>
    </xf>
    <xf numFmtId="38" fontId="11" fillId="9" borderId="65" xfId="4" applyFont="1" applyFill="1" applyBorder="1" applyAlignment="1">
      <alignment vertical="center"/>
    </xf>
    <xf numFmtId="38" fontId="11" fillId="9" borderId="64" xfId="4" applyFont="1" applyFill="1" applyBorder="1" applyAlignment="1">
      <alignment vertical="center"/>
    </xf>
    <xf numFmtId="0" fontId="12" fillId="5" borderId="66" xfId="1" applyFont="1" applyFill="1" applyBorder="1" applyAlignment="1">
      <alignment horizontal="center" vertical="center"/>
    </xf>
    <xf numFmtId="0" fontId="12" fillId="5" borderId="72" xfId="1" applyFont="1" applyFill="1" applyBorder="1" applyAlignment="1">
      <alignment horizontal="center" vertical="center"/>
    </xf>
    <xf numFmtId="0" fontId="12" fillId="5" borderId="92" xfId="1" applyFont="1" applyFill="1" applyBorder="1" applyAlignment="1">
      <alignment horizontal="center" vertical="center"/>
    </xf>
    <xf numFmtId="3" fontId="12" fillId="5" borderId="46" xfId="1" applyNumberFormat="1" applyFont="1" applyFill="1" applyBorder="1">
      <alignment vertical="center"/>
    </xf>
    <xf numFmtId="3" fontId="12" fillId="5" borderId="47" xfId="1" applyNumberFormat="1" applyFont="1" applyFill="1" applyBorder="1">
      <alignment vertical="center"/>
    </xf>
    <xf numFmtId="0" fontId="31" fillId="10" borderId="69" xfId="1" applyFont="1" applyFill="1" applyBorder="1" applyAlignment="1">
      <alignment horizontal="center" vertical="center"/>
    </xf>
    <xf numFmtId="0" fontId="31" fillId="10" borderId="70" xfId="1" applyFont="1" applyFill="1" applyBorder="1" applyAlignment="1">
      <alignment horizontal="center" vertical="center"/>
    </xf>
    <xf numFmtId="38" fontId="11" fillId="9" borderId="69" xfId="4" applyFont="1" applyFill="1" applyBorder="1" applyAlignment="1">
      <alignment horizontal="right" vertical="center"/>
    </xf>
    <xf numFmtId="38" fontId="11" fillId="9" borderId="70" xfId="4" applyFont="1" applyFill="1" applyBorder="1" applyAlignment="1">
      <alignment horizontal="right" vertical="center"/>
    </xf>
    <xf numFmtId="49" fontId="23" fillId="4" borderId="0" xfId="1" applyNumberFormat="1" applyFont="1" applyFill="1" applyAlignment="1">
      <alignment horizontal="left" vertical="center"/>
    </xf>
    <xf numFmtId="0" fontId="23" fillId="4" borderId="0" xfId="1" applyFont="1" applyFill="1" applyAlignment="1">
      <alignment horizontal="left" vertical="center"/>
    </xf>
    <xf numFmtId="0" fontId="12" fillId="8" borderId="46" xfId="1" applyFont="1" applyFill="1" applyBorder="1" applyAlignment="1">
      <alignment horizontal="center" vertical="center"/>
    </xf>
    <xf numFmtId="0" fontId="12" fillId="8" borderId="47" xfId="1" applyFont="1" applyFill="1" applyBorder="1" applyAlignment="1">
      <alignment horizontal="center" vertical="center"/>
    </xf>
    <xf numFmtId="0" fontId="12" fillId="9" borderId="48" xfId="1" applyFont="1" applyFill="1" applyBorder="1" applyAlignment="1">
      <alignment horizontal="center" vertical="center"/>
    </xf>
    <xf numFmtId="0" fontId="12" fillId="9" borderId="58" xfId="1" applyFont="1" applyFill="1" applyBorder="1" applyAlignment="1">
      <alignment horizontal="center" vertical="center"/>
    </xf>
    <xf numFmtId="0" fontId="12" fillId="9" borderId="49" xfId="1" applyFont="1" applyFill="1" applyBorder="1" applyAlignment="1">
      <alignment horizontal="center" vertical="center"/>
    </xf>
    <xf numFmtId="0" fontId="12" fillId="9" borderId="59" xfId="1" applyFont="1" applyFill="1" applyBorder="1" applyAlignment="1">
      <alignment horizontal="center" vertical="center"/>
    </xf>
    <xf numFmtId="49" fontId="18" fillId="0" borderId="28" xfId="2" applyNumberFormat="1" applyFont="1" applyBorder="1" applyAlignment="1">
      <alignment horizontal="left" vertical="center" wrapText="1"/>
    </xf>
    <xf numFmtId="49" fontId="18" fillId="0" borderId="17" xfId="2" applyNumberFormat="1" applyFont="1" applyBorder="1" applyAlignment="1">
      <alignment horizontal="left" vertical="center" wrapText="1"/>
    </xf>
    <xf numFmtId="0" fontId="18" fillId="0" borderId="28" xfId="2" applyNumberFormat="1" applyFont="1" applyBorder="1" applyAlignment="1">
      <alignment horizontal="left" vertical="center" wrapText="1"/>
    </xf>
    <xf numFmtId="0" fontId="18" fillId="0" borderId="17" xfId="2" applyNumberFormat="1" applyFont="1" applyBorder="1" applyAlignment="1">
      <alignment horizontal="left" vertical="center" wrapText="1"/>
    </xf>
    <xf numFmtId="0" fontId="12" fillId="17" borderId="159" xfId="1" applyFont="1" applyFill="1" applyBorder="1" applyAlignment="1">
      <alignment vertical="center" shrinkToFit="1"/>
    </xf>
    <xf numFmtId="0" fontId="12" fillId="17" borderId="160" xfId="1" applyFont="1" applyFill="1" applyBorder="1" applyAlignment="1">
      <alignment vertical="center" shrinkToFit="1"/>
    </xf>
    <xf numFmtId="0" fontId="12" fillId="17" borderId="161" xfId="1" applyFont="1" applyFill="1" applyBorder="1" applyAlignment="1">
      <alignment vertical="center" shrinkToFit="1"/>
    </xf>
    <xf numFmtId="0" fontId="12" fillId="17" borderId="174" xfId="1" applyFont="1" applyFill="1" applyBorder="1" applyAlignment="1">
      <alignment vertical="center" shrinkToFit="1"/>
    </xf>
    <xf numFmtId="0" fontId="12" fillId="17" borderId="175" xfId="1" applyFont="1" applyFill="1" applyBorder="1" applyAlignment="1">
      <alignment vertical="center" shrinkToFit="1"/>
    </xf>
    <xf numFmtId="0" fontId="12" fillId="17" borderId="176" xfId="1" applyFont="1" applyFill="1" applyBorder="1" applyAlignment="1">
      <alignment vertical="center" shrinkToFit="1"/>
    </xf>
    <xf numFmtId="0" fontId="12" fillId="17" borderId="162" xfId="1" applyFont="1" applyFill="1" applyBorder="1" applyAlignment="1">
      <alignment vertical="center" shrinkToFit="1"/>
    </xf>
    <xf numFmtId="0" fontId="12" fillId="17" borderId="163" xfId="1" applyFont="1" applyFill="1" applyBorder="1" applyAlignment="1">
      <alignment vertical="center" shrinkToFit="1"/>
    </xf>
    <xf numFmtId="0" fontId="12" fillId="17" borderId="164" xfId="1" applyFont="1" applyFill="1" applyBorder="1" applyAlignment="1">
      <alignment vertical="center" shrinkToFit="1"/>
    </xf>
    <xf numFmtId="0" fontId="12" fillId="17" borderId="167" xfId="1" applyFont="1" applyFill="1" applyBorder="1" applyAlignment="1">
      <alignment vertical="center" shrinkToFit="1"/>
    </xf>
    <xf numFmtId="0" fontId="12" fillId="17" borderId="168" xfId="1" applyFont="1" applyFill="1" applyBorder="1" applyAlignment="1">
      <alignment vertical="center" shrinkToFit="1"/>
    </xf>
    <xf numFmtId="0" fontId="12" fillId="17" borderId="169" xfId="1" applyFont="1" applyFill="1" applyBorder="1" applyAlignment="1">
      <alignment vertical="center" shrinkToFit="1"/>
    </xf>
    <xf numFmtId="0" fontId="15" fillId="0" borderId="28" xfId="1" applyFont="1" applyBorder="1" applyAlignment="1">
      <alignment horizontal="left" vertical="center"/>
    </xf>
    <xf numFmtId="0" fontId="15" fillId="0" borderId="23" xfId="1" applyFont="1" applyBorder="1" applyAlignment="1">
      <alignment horizontal="left" vertical="center"/>
    </xf>
    <xf numFmtId="0" fontId="15" fillId="0" borderId="17" xfId="1" applyFont="1" applyBorder="1" applyAlignment="1">
      <alignment horizontal="left" vertical="center"/>
    </xf>
    <xf numFmtId="0" fontId="15" fillId="0" borderId="28" xfId="1" applyFont="1" applyBorder="1" applyAlignment="1">
      <alignment horizontal="left" vertical="center" wrapText="1"/>
    </xf>
    <xf numFmtId="0" fontId="15" fillId="3" borderId="41" xfId="1" applyFont="1" applyFill="1" applyBorder="1" applyAlignment="1">
      <alignment horizontal="left" vertical="center" wrapText="1"/>
    </xf>
    <xf numFmtId="0" fontId="15" fillId="0" borderId="41" xfId="1" applyFont="1" applyFill="1" applyBorder="1" applyAlignment="1">
      <alignment horizontal="left" vertical="center" wrapText="1"/>
    </xf>
    <xf numFmtId="0" fontId="12" fillId="17" borderId="156" xfId="1" applyFont="1" applyFill="1" applyBorder="1" applyAlignment="1">
      <alignment vertical="center" shrinkToFit="1"/>
    </xf>
    <xf numFmtId="0" fontId="12" fillId="17" borderId="157" xfId="1" applyFont="1" applyFill="1" applyBorder="1" applyAlignment="1">
      <alignment vertical="center" shrinkToFit="1"/>
    </xf>
    <xf numFmtId="0" fontId="12" fillId="17" borderId="158" xfId="1" applyFont="1" applyFill="1" applyBorder="1" applyAlignment="1">
      <alignment vertical="center" shrinkToFit="1"/>
    </xf>
    <xf numFmtId="0" fontId="15" fillId="18" borderId="28" xfId="1" applyFont="1" applyFill="1" applyBorder="1" applyAlignment="1">
      <alignment horizontal="center" vertical="center" shrinkToFit="1"/>
    </xf>
    <xf numFmtId="0" fontId="15" fillId="18" borderId="23" xfId="1" applyFont="1" applyFill="1" applyBorder="1" applyAlignment="1">
      <alignment horizontal="center" vertical="center" shrinkToFit="1"/>
    </xf>
    <xf numFmtId="0" fontId="15" fillId="18" borderId="17" xfId="1" applyFont="1" applyFill="1" applyBorder="1" applyAlignment="1">
      <alignment horizontal="center" vertical="center" shrinkToFit="1"/>
    </xf>
    <xf numFmtId="0" fontId="15" fillId="0" borderId="41" xfId="1" applyFont="1" applyFill="1" applyBorder="1" applyAlignment="1">
      <alignment vertical="center" wrapText="1"/>
    </xf>
    <xf numFmtId="0" fontId="15" fillId="0" borderId="41" xfId="1" applyFont="1" applyFill="1" applyBorder="1" applyAlignment="1">
      <alignment vertical="center"/>
    </xf>
    <xf numFmtId="0" fontId="3" fillId="16" borderId="28" xfId="1" applyFont="1" applyFill="1" applyBorder="1" applyAlignment="1">
      <alignment horizontal="center" vertical="center"/>
    </xf>
    <xf numFmtId="0" fontId="3" fillId="16" borderId="17" xfId="1" applyFont="1" applyFill="1" applyBorder="1" applyAlignment="1">
      <alignment horizontal="center" vertical="center"/>
    </xf>
    <xf numFmtId="0" fontId="3" fillId="16" borderId="28" xfId="1" applyFont="1" applyFill="1" applyBorder="1" applyAlignment="1">
      <alignment horizontal="center" vertical="center" shrinkToFit="1"/>
    </xf>
    <xf numFmtId="0" fontId="3" fillId="16" borderId="17" xfId="1" applyFont="1" applyFill="1" applyBorder="1" applyAlignment="1">
      <alignment horizontal="center" vertical="center" shrinkToFit="1"/>
    </xf>
    <xf numFmtId="0" fontId="48" fillId="3" borderId="41" xfId="1" applyFont="1" applyFill="1" applyBorder="1" applyAlignment="1">
      <alignment horizontal="center" vertical="center" wrapText="1" shrinkToFit="1"/>
    </xf>
    <xf numFmtId="0" fontId="48" fillId="3" borderId="41" xfId="1" applyFont="1" applyFill="1" applyBorder="1" applyAlignment="1">
      <alignment horizontal="center" vertical="center" shrinkToFit="1"/>
    </xf>
    <xf numFmtId="0" fontId="15" fillId="3" borderId="41" xfId="1" applyFont="1" applyFill="1" applyBorder="1" applyAlignment="1">
      <alignment vertical="center" wrapText="1"/>
    </xf>
    <xf numFmtId="0" fontId="15" fillId="3" borderId="41" xfId="1" applyFont="1" applyFill="1" applyBorder="1" applyAlignment="1">
      <alignment vertical="center"/>
    </xf>
    <xf numFmtId="0" fontId="48" fillId="0" borderId="41" xfId="1" applyFont="1" applyFill="1" applyBorder="1" applyAlignment="1">
      <alignment horizontal="center" vertical="center" wrapText="1" shrinkToFit="1"/>
    </xf>
    <xf numFmtId="0" fontId="48" fillId="0" borderId="41" xfId="1" applyFont="1" applyFill="1" applyBorder="1" applyAlignment="1">
      <alignment horizontal="center" vertical="center" shrinkToFit="1"/>
    </xf>
    <xf numFmtId="3" fontId="34" fillId="11" borderId="151" xfId="1" applyNumberFormat="1" applyFont="1" applyFill="1" applyBorder="1" applyAlignment="1">
      <alignment horizontal="center" vertical="center" shrinkToFit="1"/>
    </xf>
    <xf numFmtId="3" fontId="34" fillId="11" borderId="152" xfId="1" applyNumberFormat="1" applyFont="1" applyFill="1" applyBorder="1" applyAlignment="1">
      <alignment horizontal="center" vertical="center" shrinkToFit="1"/>
    </xf>
    <xf numFmtId="3" fontId="34" fillId="11" borderId="153" xfId="1" applyNumberFormat="1" applyFont="1" applyFill="1" applyBorder="1" applyAlignment="1">
      <alignment horizontal="center" vertical="center" shrinkToFit="1"/>
    </xf>
    <xf numFmtId="0" fontId="12" fillId="8" borderId="101" xfId="1" applyFont="1" applyFill="1" applyBorder="1" applyAlignment="1">
      <alignment horizontal="left" vertical="center" shrinkToFit="1"/>
    </xf>
    <xf numFmtId="0" fontId="12" fillId="8" borderId="102" xfId="1" applyFont="1" applyFill="1" applyBorder="1" applyAlignment="1">
      <alignment horizontal="left" vertical="center" shrinkToFit="1"/>
    </xf>
    <xf numFmtId="0" fontId="30" fillId="8" borderId="127" xfId="1" applyFont="1" applyFill="1" applyBorder="1">
      <alignment vertical="center"/>
    </xf>
    <xf numFmtId="0" fontId="30" fillId="8" borderId="128" xfId="1" applyFont="1" applyFill="1" applyBorder="1">
      <alignment vertical="center"/>
    </xf>
    <xf numFmtId="3" fontId="34" fillId="11" borderId="127" xfId="1" applyNumberFormat="1" applyFont="1" applyFill="1" applyBorder="1" applyAlignment="1">
      <alignment horizontal="right" vertical="center"/>
    </xf>
    <xf numFmtId="0" fontId="34" fillId="11" borderId="128" xfId="1" applyFont="1" applyFill="1" applyBorder="1" applyAlignment="1">
      <alignment horizontal="right" vertical="center"/>
    </xf>
    <xf numFmtId="0" fontId="12" fillId="0" borderId="95" xfId="1" applyFont="1" applyBorder="1" applyAlignment="1">
      <alignment horizontal="right" vertical="center"/>
    </xf>
    <xf numFmtId="0" fontId="12" fillId="3" borderId="95" xfId="1" applyFont="1" applyFill="1" applyBorder="1" applyAlignment="1">
      <alignment horizontal="right" vertical="center"/>
    </xf>
    <xf numFmtId="0" fontId="34" fillId="11" borderId="69" xfId="1" applyFont="1" applyFill="1" applyBorder="1" applyAlignment="1">
      <alignment horizontal="right" vertical="center"/>
    </xf>
    <xf numFmtId="0" fontId="34" fillId="11" borderId="70" xfId="1" applyFont="1" applyFill="1" applyBorder="1" applyAlignment="1">
      <alignment horizontal="right" vertical="center"/>
    </xf>
    <xf numFmtId="14" fontId="12" fillId="0" borderId="114" xfId="1" applyNumberFormat="1" applyFont="1" applyBorder="1">
      <alignment vertical="center"/>
    </xf>
    <xf numFmtId="3" fontId="34" fillId="11" borderId="69" xfId="1" applyNumberFormat="1" applyFont="1" applyFill="1" applyBorder="1" applyAlignment="1">
      <alignment horizontal="right" vertical="center"/>
    </xf>
    <xf numFmtId="3" fontId="34" fillId="11" borderId="70" xfId="1" applyNumberFormat="1" applyFont="1" applyFill="1" applyBorder="1" applyAlignment="1">
      <alignment horizontal="right" vertical="center"/>
    </xf>
    <xf numFmtId="14" fontId="12" fillId="0" borderId="112" xfId="1" applyNumberFormat="1" applyFont="1" applyBorder="1">
      <alignment vertical="center"/>
    </xf>
    <xf numFmtId="3" fontId="34" fillId="11" borderId="84" xfId="1" applyNumberFormat="1" applyFont="1" applyFill="1" applyBorder="1" applyAlignment="1">
      <alignment horizontal="right" vertical="center"/>
    </xf>
    <xf numFmtId="3" fontId="34" fillId="11" borderId="85" xfId="1" applyNumberFormat="1" applyFont="1" applyFill="1" applyBorder="1" applyAlignment="1">
      <alignment horizontal="right" vertical="center"/>
    </xf>
    <xf numFmtId="3" fontId="34" fillId="14" borderId="123" xfId="1" applyNumberFormat="1" applyFont="1" applyFill="1" applyBorder="1">
      <alignment vertical="center"/>
    </xf>
    <xf numFmtId="3" fontId="34" fillId="14" borderId="124" xfId="1" applyNumberFormat="1" applyFont="1" applyFill="1" applyBorder="1">
      <alignment vertical="center"/>
    </xf>
    <xf numFmtId="3" fontId="12" fillId="11" borderId="89" xfId="1" applyNumberFormat="1" applyFont="1" applyFill="1" applyBorder="1">
      <alignment vertical="center"/>
    </xf>
    <xf numFmtId="3" fontId="12" fillId="11" borderId="90" xfId="1" applyNumberFormat="1" applyFont="1" applyFill="1" applyBorder="1">
      <alignment vertical="center"/>
    </xf>
    <xf numFmtId="3" fontId="12" fillId="11" borderId="97" xfId="1" applyNumberFormat="1" applyFont="1" applyFill="1" applyBorder="1" applyAlignment="1">
      <alignment horizontal="right" vertical="center" shrinkToFit="1"/>
    </xf>
    <xf numFmtId="3" fontId="12" fillId="11" borderId="98" xfId="1" applyNumberFormat="1" applyFont="1" applyFill="1" applyBorder="1" applyAlignment="1">
      <alignment horizontal="right" vertical="center" shrinkToFit="1"/>
    </xf>
    <xf numFmtId="3" fontId="12" fillId="11" borderId="109" xfId="1" applyNumberFormat="1" applyFont="1" applyFill="1" applyBorder="1">
      <alignment vertical="center"/>
    </xf>
    <xf numFmtId="3" fontId="12" fillId="11" borderId="110" xfId="1" applyNumberFormat="1" applyFont="1" applyFill="1" applyBorder="1">
      <alignment vertical="center"/>
    </xf>
    <xf numFmtId="3" fontId="12" fillId="11" borderId="74" xfId="1" applyNumberFormat="1" applyFont="1" applyFill="1" applyBorder="1">
      <alignment vertical="center"/>
    </xf>
    <xf numFmtId="3" fontId="12" fillId="11" borderId="75" xfId="1" applyNumberFormat="1" applyFont="1" applyFill="1" applyBorder="1">
      <alignment vertical="center"/>
    </xf>
    <xf numFmtId="3" fontId="12" fillId="11" borderId="97" xfId="1" applyNumberFormat="1" applyFont="1" applyFill="1" applyBorder="1">
      <alignment vertical="center"/>
    </xf>
    <xf numFmtId="3" fontId="12" fillId="11" borderId="98" xfId="1" applyNumberFormat="1" applyFont="1" applyFill="1" applyBorder="1">
      <alignment vertical="center"/>
    </xf>
    <xf numFmtId="3" fontId="34" fillId="14" borderId="101" xfId="1" applyNumberFormat="1" applyFont="1" applyFill="1" applyBorder="1">
      <alignment vertical="center"/>
    </xf>
    <xf numFmtId="3" fontId="34" fillId="14" borderId="102" xfId="1" applyNumberFormat="1" applyFont="1" applyFill="1" applyBorder="1">
      <alignment vertical="center"/>
    </xf>
    <xf numFmtId="3" fontId="12" fillId="11" borderId="63" xfId="1" applyNumberFormat="1" applyFont="1" applyFill="1" applyBorder="1">
      <alignment vertical="center"/>
    </xf>
    <xf numFmtId="3" fontId="12" fillId="11" borderId="64" xfId="1" applyNumberFormat="1" applyFont="1" applyFill="1" applyBorder="1">
      <alignment vertical="center"/>
    </xf>
    <xf numFmtId="38" fontId="8" fillId="7" borderId="6" xfId="4" applyFont="1" applyFill="1" applyBorder="1" applyAlignment="1">
      <alignment vertical="center"/>
    </xf>
    <xf numFmtId="38" fontId="8" fillId="7" borderId="78" xfId="4" applyFont="1" applyFill="1" applyBorder="1" applyAlignment="1">
      <alignment vertical="center"/>
    </xf>
    <xf numFmtId="0" fontId="17" fillId="10" borderId="92" xfId="1" applyFont="1" applyFill="1" applyBorder="1" applyAlignment="1">
      <alignment horizontal="center" vertical="center"/>
    </xf>
    <xf numFmtId="0" fontId="17" fillId="10" borderId="93" xfId="1" applyFont="1" applyFill="1" applyBorder="1" applyAlignment="1">
      <alignment horizontal="center" vertical="center"/>
    </xf>
    <xf numFmtId="38" fontId="44" fillId="7" borderId="92" xfId="4" applyFont="1" applyFill="1" applyBorder="1" applyAlignment="1">
      <alignment horizontal="right" vertical="center"/>
    </xf>
    <xf numFmtId="38" fontId="44" fillId="7" borderId="93" xfId="4" applyFont="1" applyFill="1" applyBorder="1" applyAlignment="1">
      <alignment horizontal="right" vertical="center"/>
    </xf>
    <xf numFmtId="38" fontId="45" fillId="7" borderId="95" xfId="4" applyFont="1" applyFill="1" applyBorder="1" applyAlignment="1">
      <alignment vertical="center"/>
    </xf>
    <xf numFmtId="38" fontId="45" fillId="7" borderId="93" xfId="4" applyFont="1" applyFill="1" applyBorder="1" applyAlignment="1">
      <alignment vertical="center"/>
    </xf>
    <xf numFmtId="0" fontId="17" fillId="10" borderId="77" xfId="1" applyFont="1" applyFill="1" applyBorder="1" applyAlignment="1">
      <alignment horizontal="center" vertical="center"/>
    </xf>
    <xf numFmtId="0" fontId="17" fillId="10" borderId="78" xfId="1" applyFont="1" applyFill="1" applyBorder="1" applyAlignment="1">
      <alignment horizontal="center" vertical="center"/>
    </xf>
    <xf numFmtId="38" fontId="8" fillId="7" borderId="77" xfId="4" applyFont="1" applyFill="1" applyBorder="1" applyAlignment="1">
      <alignment horizontal="right" vertical="center"/>
    </xf>
    <xf numFmtId="38" fontId="8" fillId="7" borderId="78" xfId="4" applyFont="1" applyFill="1" applyBorder="1" applyAlignment="1">
      <alignment horizontal="right" vertical="center"/>
    </xf>
    <xf numFmtId="38" fontId="8" fillId="7" borderId="3" xfId="4" applyFont="1" applyFill="1" applyBorder="1" applyAlignment="1">
      <alignment vertical="center"/>
    </xf>
    <xf numFmtId="38" fontId="8" fillId="7" borderId="70" xfId="4" applyFont="1" applyFill="1" applyBorder="1" applyAlignment="1">
      <alignment vertical="center"/>
    </xf>
    <xf numFmtId="0" fontId="17" fillId="10" borderId="84" xfId="1" applyFont="1" applyFill="1" applyBorder="1" applyAlignment="1">
      <alignment horizontal="center" vertical="center"/>
    </xf>
    <xf numFmtId="0" fontId="17" fillId="10" borderId="85" xfId="1" applyFont="1" applyFill="1" applyBorder="1" applyAlignment="1">
      <alignment horizontal="center" vertical="center"/>
    </xf>
    <xf numFmtId="38" fontId="8" fillId="7" borderId="84" xfId="4" applyFont="1" applyFill="1" applyBorder="1" applyAlignment="1">
      <alignment horizontal="right" vertical="center"/>
    </xf>
    <xf numFmtId="38" fontId="8" fillId="7" borderId="85" xfId="4" applyFont="1" applyFill="1" applyBorder="1" applyAlignment="1">
      <alignment horizontal="right" vertical="center"/>
    </xf>
    <xf numFmtId="38" fontId="8" fillId="7" borderId="87" xfId="4" applyFont="1" applyFill="1" applyBorder="1" applyAlignment="1">
      <alignment vertical="center"/>
    </xf>
    <xf numFmtId="38" fontId="8" fillId="7" borderId="85" xfId="4" applyFont="1" applyFill="1" applyBorder="1" applyAlignment="1">
      <alignment vertical="center"/>
    </xf>
    <xf numFmtId="0" fontId="17" fillId="10" borderId="50" xfId="1" applyFont="1" applyFill="1" applyBorder="1" applyAlignment="1">
      <alignment horizontal="center" vertical="center"/>
    </xf>
    <xf numFmtId="0" fontId="17" fillId="10" borderId="51" xfId="1" applyFont="1" applyFill="1" applyBorder="1" applyAlignment="1">
      <alignment horizontal="center" vertical="center"/>
    </xf>
    <xf numFmtId="0" fontId="17" fillId="10" borderId="53" xfId="1" applyFont="1" applyFill="1" applyBorder="1" applyAlignment="1">
      <alignment horizontal="center" vertical="center"/>
    </xf>
    <xf numFmtId="0" fontId="12" fillId="11" borderId="56" xfId="1" applyFont="1" applyFill="1" applyBorder="1" applyAlignment="1">
      <alignment horizontal="center" vertical="center"/>
    </xf>
    <xf numFmtId="0" fontId="12" fillId="11" borderId="57" xfId="1" applyFont="1" applyFill="1" applyBorder="1" applyAlignment="1">
      <alignment horizontal="center" vertical="center"/>
    </xf>
    <xf numFmtId="0" fontId="17" fillId="10" borderId="60" xfId="1" applyFont="1" applyFill="1" applyBorder="1" applyAlignment="1">
      <alignment horizontal="center" vertical="center"/>
    </xf>
    <xf numFmtId="0" fontId="17" fillId="10" borderId="61" xfId="1" applyFont="1" applyFill="1" applyBorder="1" applyAlignment="1">
      <alignment horizontal="center" vertical="center"/>
    </xf>
    <xf numFmtId="38" fontId="8" fillId="7" borderId="63" xfId="4" applyFont="1" applyFill="1" applyBorder="1" applyAlignment="1">
      <alignment horizontal="right" vertical="center"/>
    </xf>
    <xf numFmtId="38" fontId="8" fillId="7" borderId="64" xfId="4" applyFont="1" applyFill="1" applyBorder="1" applyAlignment="1">
      <alignment horizontal="right" vertical="center"/>
    </xf>
    <xf numFmtId="38" fontId="8" fillId="7" borderId="65" xfId="4" applyFont="1" applyFill="1" applyBorder="1" applyAlignment="1">
      <alignment vertical="center"/>
    </xf>
    <xf numFmtId="38" fontId="8" fillId="7" borderId="64" xfId="4" applyFont="1" applyFill="1" applyBorder="1" applyAlignment="1">
      <alignment vertical="center"/>
    </xf>
    <xf numFmtId="3" fontId="12" fillId="11" borderId="46" xfId="1" applyNumberFormat="1" applyFont="1" applyFill="1" applyBorder="1">
      <alignment vertical="center"/>
    </xf>
    <xf numFmtId="3" fontId="12" fillId="11" borderId="47" xfId="1" applyNumberFormat="1" applyFont="1" applyFill="1" applyBorder="1">
      <alignment vertical="center"/>
    </xf>
    <xf numFmtId="0" fontId="17" fillId="10" borderId="69" xfId="1" applyFont="1" applyFill="1" applyBorder="1" applyAlignment="1">
      <alignment horizontal="center" vertical="center"/>
    </xf>
    <xf numFmtId="0" fontId="17" fillId="10" borderId="70" xfId="1" applyFont="1" applyFill="1" applyBorder="1" applyAlignment="1">
      <alignment horizontal="center" vertical="center"/>
    </xf>
    <xf numFmtId="38" fontId="8" fillId="7" borderId="69" xfId="4" applyFont="1" applyFill="1" applyBorder="1" applyAlignment="1">
      <alignment horizontal="right" vertical="center"/>
    </xf>
    <xf numFmtId="38" fontId="8" fillId="7" borderId="70" xfId="4" applyFont="1" applyFill="1" applyBorder="1" applyAlignment="1">
      <alignment horizontal="right" vertical="center"/>
    </xf>
    <xf numFmtId="0" fontId="12" fillId="11" borderId="46" xfId="1" applyFont="1" applyFill="1" applyBorder="1" applyAlignment="1">
      <alignment horizontal="center" vertical="center"/>
    </xf>
    <xf numFmtId="0" fontId="12" fillId="11" borderId="47" xfId="1" applyFont="1" applyFill="1" applyBorder="1" applyAlignment="1">
      <alignment horizontal="center" vertical="center"/>
    </xf>
    <xf numFmtId="0" fontId="12" fillId="8" borderId="48" xfId="1" applyFont="1" applyFill="1" applyBorder="1" applyAlignment="1">
      <alignment horizontal="center" vertical="center"/>
    </xf>
    <xf numFmtId="0" fontId="12" fillId="8" borderId="58" xfId="1" applyFont="1" applyFill="1" applyBorder="1" applyAlignment="1">
      <alignment horizontal="center" vertical="center"/>
    </xf>
    <xf numFmtId="0" fontId="12" fillId="8" borderId="49" xfId="1" applyFont="1" applyFill="1" applyBorder="1" applyAlignment="1">
      <alignment horizontal="center" vertical="center"/>
    </xf>
    <xf numFmtId="0" fontId="12" fillId="8" borderId="59" xfId="1" applyFont="1" applyFill="1" applyBorder="1" applyAlignment="1">
      <alignment horizontal="center" vertical="center"/>
    </xf>
    <xf numFmtId="0" fontId="19" fillId="0" borderId="222" xfId="9" applyFont="1" applyBorder="1" applyAlignment="1">
      <alignment horizontal="center" vertical="center" shrinkToFit="1"/>
    </xf>
    <xf numFmtId="0" fontId="19" fillId="0" borderId="214" xfId="9" applyFont="1" applyBorder="1" applyAlignment="1">
      <alignment horizontal="center" vertical="center" shrinkToFit="1"/>
    </xf>
    <xf numFmtId="0" fontId="30" fillId="11" borderId="196" xfId="9" applyFont="1" applyFill="1" applyBorder="1" applyAlignment="1">
      <alignment horizontal="center" vertical="center" wrapText="1"/>
    </xf>
    <xf numFmtId="0" fontId="30" fillId="11" borderId="209" xfId="9" applyFont="1" applyFill="1" applyBorder="1" applyAlignment="1">
      <alignment horizontal="center" vertical="center"/>
    </xf>
    <xf numFmtId="0" fontId="30" fillId="11" borderId="197" xfId="9" applyFont="1" applyFill="1" applyBorder="1" applyAlignment="1">
      <alignment horizontal="center" vertical="center" wrapText="1"/>
    </xf>
    <xf numFmtId="0" fontId="30" fillId="11" borderId="198" xfId="9" applyFont="1" applyFill="1" applyBorder="1" applyAlignment="1">
      <alignment horizontal="center" vertical="center" wrapText="1"/>
    </xf>
    <xf numFmtId="0" fontId="30" fillId="11" borderId="210" xfId="9" applyFont="1" applyFill="1" applyBorder="1" applyAlignment="1">
      <alignment horizontal="center" vertical="center" wrapText="1"/>
    </xf>
    <xf numFmtId="0" fontId="30" fillId="11" borderId="211" xfId="9" applyFont="1" applyFill="1" applyBorder="1" applyAlignment="1">
      <alignment horizontal="center" vertical="center" wrapText="1"/>
    </xf>
    <xf numFmtId="0" fontId="30" fillId="11" borderId="199" xfId="9" applyFont="1" applyFill="1" applyBorder="1" applyAlignment="1">
      <alignment horizontal="center" vertical="center"/>
    </xf>
    <xf numFmtId="0" fontId="30" fillId="11" borderId="212" xfId="9" applyFont="1" applyFill="1" applyBorder="1" applyAlignment="1">
      <alignment horizontal="center" vertical="center"/>
    </xf>
    <xf numFmtId="0" fontId="30" fillId="11" borderId="1" xfId="9" applyFont="1" applyFill="1" applyBorder="1" applyAlignment="1">
      <alignment horizontal="center" vertical="center"/>
    </xf>
    <xf numFmtId="0" fontId="30" fillId="11" borderId="3" xfId="9" applyFont="1" applyFill="1" applyBorder="1" applyAlignment="1">
      <alignment horizontal="center" vertical="center"/>
    </xf>
    <xf numFmtId="0" fontId="30" fillId="11" borderId="2" xfId="9" applyFont="1" applyFill="1" applyBorder="1" applyAlignment="1">
      <alignment horizontal="center" vertical="center"/>
    </xf>
    <xf numFmtId="0" fontId="19" fillId="0" borderId="206" xfId="9" applyFont="1" applyBorder="1" applyAlignment="1">
      <alignment horizontal="center" vertical="center" shrinkToFit="1"/>
    </xf>
    <xf numFmtId="0" fontId="30" fillId="11" borderId="28" xfId="9" applyFont="1" applyFill="1" applyBorder="1" applyAlignment="1">
      <alignment horizontal="center" vertical="center" wrapText="1" shrinkToFit="1"/>
    </xf>
    <xf numFmtId="0" fontId="30" fillId="11" borderId="17" xfId="9" applyFont="1" applyFill="1" applyBorder="1" applyAlignment="1">
      <alignment horizontal="center" vertical="center" shrinkToFit="1"/>
    </xf>
    <xf numFmtId="0" fontId="30" fillId="11" borderId="195" xfId="9" applyFont="1" applyFill="1" applyBorder="1" applyAlignment="1">
      <alignment horizontal="center" vertical="center"/>
    </xf>
    <xf numFmtId="0" fontId="30" fillId="11" borderId="208" xfId="9" applyFont="1" applyFill="1" applyBorder="1" applyAlignment="1">
      <alignment horizontal="center" vertical="center"/>
    </xf>
    <xf numFmtId="0" fontId="19" fillId="0" borderId="223" xfId="9" applyFont="1" applyBorder="1" applyAlignment="1">
      <alignment horizontal="center" vertical="center" shrinkToFit="1"/>
    </xf>
    <xf numFmtId="0" fontId="19" fillId="0" borderId="224" xfId="9" applyFont="1" applyBorder="1" applyAlignment="1">
      <alignment horizontal="center" vertical="center" shrinkToFit="1"/>
    </xf>
    <xf numFmtId="0" fontId="19" fillId="0" borderId="226" xfId="9" applyFont="1" applyBorder="1" applyAlignment="1">
      <alignment horizontal="center" vertical="center" shrinkToFit="1"/>
    </xf>
    <xf numFmtId="0" fontId="19" fillId="0" borderId="227" xfId="9" applyFont="1" applyBorder="1" applyAlignment="1">
      <alignment horizontal="center" vertical="center" shrinkToFit="1"/>
    </xf>
    <xf numFmtId="0" fontId="30" fillId="11" borderId="204" xfId="9" applyFont="1" applyFill="1" applyBorder="1" applyAlignment="1">
      <alignment horizontal="center" vertical="center"/>
    </xf>
    <xf numFmtId="0" fontId="19" fillId="0" borderId="216" xfId="9" applyFont="1" applyBorder="1" applyAlignment="1">
      <alignment horizontal="center" vertical="center" shrinkToFit="1"/>
    </xf>
    <xf numFmtId="0" fontId="19" fillId="0" borderId="217" xfId="9" applyFont="1" applyBorder="1" applyAlignment="1">
      <alignment horizontal="center" vertical="center" shrinkToFit="1"/>
    </xf>
    <xf numFmtId="0" fontId="30" fillId="11" borderId="195" xfId="9" applyFont="1" applyFill="1" applyBorder="1" applyAlignment="1">
      <alignment horizontal="center" vertical="center" wrapText="1"/>
    </xf>
    <xf numFmtId="0" fontId="30" fillId="11" borderId="200" xfId="9" applyFont="1" applyFill="1" applyBorder="1" applyAlignment="1">
      <alignment horizontal="center" vertical="center" wrapText="1"/>
    </xf>
    <xf numFmtId="0" fontId="30" fillId="11" borderId="208" xfId="9" applyFont="1" applyFill="1" applyBorder="1" applyAlignment="1">
      <alignment horizontal="center" vertical="center" wrapText="1"/>
    </xf>
    <xf numFmtId="0" fontId="30" fillId="11" borderId="201" xfId="9" applyFont="1" applyFill="1" applyBorder="1" applyAlignment="1">
      <alignment horizontal="center" vertical="center"/>
    </xf>
    <xf numFmtId="0" fontId="30" fillId="11" borderId="202" xfId="9" applyFont="1" applyFill="1" applyBorder="1" applyAlignment="1">
      <alignment horizontal="center" vertical="center" wrapText="1"/>
    </xf>
    <xf numFmtId="0" fontId="30" fillId="11" borderId="203" xfId="9" applyFont="1" applyFill="1" applyBorder="1" applyAlignment="1">
      <alignment horizontal="center" vertical="center" wrapText="1"/>
    </xf>
    <xf numFmtId="181" fontId="43" fillId="11" borderId="1" xfId="8" applyNumberFormat="1" applyFont="1" applyFill="1" applyBorder="1" applyAlignment="1">
      <alignment horizontal="center" vertical="center"/>
    </xf>
    <xf numFmtId="181" fontId="43" fillId="11" borderId="2" xfId="8" applyNumberFormat="1" applyFont="1" applyFill="1" applyBorder="1" applyAlignment="1">
      <alignment horizontal="center" vertical="center"/>
    </xf>
    <xf numFmtId="0" fontId="30" fillId="11" borderId="201" xfId="9" applyFont="1" applyFill="1" applyBorder="1" applyAlignment="1">
      <alignment horizontal="center" vertical="center" wrapText="1"/>
    </xf>
    <xf numFmtId="186" fontId="23" fillId="0" borderId="0" xfId="9" applyNumberFormat="1" applyFont="1" applyAlignment="1">
      <alignment horizontal="right" vertical="center"/>
    </xf>
    <xf numFmtId="186" fontId="23" fillId="3" borderId="0" xfId="9" applyNumberFormat="1" applyFont="1" applyFill="1" applyAlignment="1">
      <alignment horizontal="right" vertical="center"/>
    </xf>
    <xf numFmtId="0" fontId="24" fillId="0" borderId="0" xfId="9" applyFont="1" applyAlignment="1">
      <alignment horizontal="center" vertical="center" wrapText="1" shrinkToFit="1"/>
    </xf>
    <xf numFmtId="0" fontId="24" fillId="0" borderId="0" xfId="9" applyFont="1" applyBorder="1" applyAlignment="1">
      <alignment horizontal="center" vertical="center" wrapText="1" shrinkToFit="1"/>
    </xf>
    <xf numFmtId="0" fontId="24" fillId="3" borderId="0" xfId="9" applyFont="1" applyFill="1" applyAlignment="1">
      <alignment horizontal="center" vertical="center" wrapText="1" shrinkToFit="1"/>
    </xf>
    <xf numFmtId="0" fontId="24" fillId="3" borderId="0" xfId="9" applyFont="1" applyFill="1" applyBorder="1" applyAlignment="1">
      <alignment horizontal="center" vertical="center" wrapText="1" shrinkToFit="1"/>
    </xf>
    <xf numFmtId="188" fontId="30" fillId="11" borderId="4" xfId="9" applyNumberFormat="1" applyFont="1" applyFill="1" applyBorder="1" applyAlignment="1">
      <alignment horizontal="right" vertical="center"/>
    </xf>
    <xf numFmtId="188" fontId="30" fillId="11" borderId="1" xfId="9" applyNumberFormat="1" applyFont="1" applyFill="1" applyBorder="1" applyAlignment="1">
      <alignment horizontal="right" vertical="center"/>
    </xf>
    <xf numFmtId="189" fontId="19" fillId="17" borderId="234" xfId="10" applyNumberFormat="1" applyFont="1" applyFill="1" applyBorder="1" applyAlignment="1">
      <alignment horizontal="center" vertical="center"/>
    </xf>
    <xf numFmtId="189" fontId="19" fillId="17" borderId="51" xfId="10" applyNumberFormat="1" applyFont="1" applyFill="1" applyBorder="1" applyAlignment="1">
      <alignment horizontal="center" vertical="center"/>
    </xf>
    <xf numFmtId="0" fontId="19" fillId="0" borderId="228" xfId="10" applyNumberFormat="1" applyFont="1" applyFill="1" applyBorder="1" applyAlignment="1">
      <alignment horizontal="left" vertical="center" shrinkToFit="1"/>
    </xf>
    <xf numFmtId="0" fontId="19" fillId="0" borderId="232" xfId="10" applyNumberFormat="1" applyFont="1" applyFill="1" applyBorder="1" applyAlignment="1">
      <alignment horizontal="left" vertical="center" shrinkToFit="1"/>
    </xf>
    <xf numFmtId="0" fontId="19" fillId="11" borderId="250" xfId="10" applyNumberFormat="1" applyFont="1" applyFill="1" applyBorder="1" applyAlignment="1">
      <alignment horizontal="left" vertical="center"/>
    </xf>
    <xf numFmtId="0" fontId="19" fillId="11" borderId="249" xfId="10" applyNumberFormat="1" applyFont="1" applyFill="1" applyBorder="1" applyAlignment="1">
      <alignment horizontal="left" vertical="center"/>
    </xf>
    <xf numFmtId="3" fontId="19" fillId="11" borderId="250" xfId="10" applyNumberFormat="1" applyFont="1" applyFill="1" applyBorder="1" applyAlignment="1">
      <alignment horizontal="center" vertical="center"/>
    </xf>
    <xf numFmtId="3" fontId="19" fillId="11" borderId="249" xfId="10" applyNumberFormat="1" applyFont="1" applyFill="1" applyBorder="1" applyAlignment="1">
      <alignment horizontal="center" vertical="center"/>
    </xf>
    <xf numFmtId="0" fontId="19" fillId="0" borderId="228" xfId="10" applyNumberFormat="1" applyFont="1" applyBorder="1" applyAlignment="1">
      <alignment horizontal="left" vertical="center" shrinkToFit="1"/>
    </xf>
    <xf numFmtId="0" fontId="19" fillId="0" borderId="232" xfId="10" applyNumberFormat="1" applyFont="1" applyBorder="1" applyAlignment="1">
      <alignment horizontal="left" vertical="center" shrinkToFit="1"/>
    </xf>
    <xf numFmtId="0" fontId="19" fillId="0" borderId="228" xfId="10" applyNumberFormat="1" applyFont="1" applyBorder="1" applyAlignment="1">
      <alignment horizontal="left" vertical="center"/>
    </xf>
    <xf numFmtId="0" fontId="19" fillId="0" borderId="232" xfId="10" applyNumberFormat="1" applyFont="1" applyBorder="1" applyAlignment="1">
      <alignment horizontal="left" vertical="center"/>
    </xf>
    <xf numFmtId="0" fontId="19" fillId="0" borderId="29" xfId="10" applyNumberFormat="1" applyFont="1" applyFill="1" applyBorder="1" applyAlignment="1">
      <alignment horizontal="left" vertical="center" shrinkToFit="1"/>
    </xf>
    <xf numFmtId="0" fontId="19" fillId="0" borderId="235" xfId="10" applyNumberFormat="1" applyFont="1" applyFill="1" applyBorder="1" applyAlignment="1">
      <alignment horizontal="left" vertical="center" shrinkToFit="1"/>
    </xf>
    <xf numFmtId="38" fontId="19" fillId="11" borderId="206" xfId="10" applyFont="1" applyFill="1" applyBorder="1" applyAlignment="1">
      <alignment horizontal="center" vertical="center" shrinkToFit="1"/>
    </xf>
    <xf numFmtId="38" fontId="19" fillId="11" borderId="214" xfId="10" applyFont="1" applyFill="1" applyBorder="1" applyAlignment="1">
      <alignment horizontal="center" vertical="center" shrinkToFit="1"/>
    </xf>
    <xf numFmtId="181" fontId="19" fillId="11" borderId="206" xfId="8" applyNumberFormat="1" applyFont="1" applyFill="1" applyBorder="1" applyAlignment="1">
      <alignment horizontal="center" vertical="center" shrinkToFit="1"/>
    </xf>
    <xf numFmtId="38" fontId="19" fillId="11" borderId="37" xfId="10" applyFont="1" applyFill="1" applyBorder="1" applyAlignment="1">
      <alignment horizontal="center" vertical="center" wrapText="1" shrinkToFit="1"/>
    </xf>
    <xf numFmtId="38" fontId="19" fillId="11" borderId="27" xfId="10" applyFont="1" applyFill="1" applyBorder="1" applyAlignment="1">
      <alignment horizontal="center" vertical="center" shrinkToFit="1"/>
    </xf>
    <xf numFmtId="180" fontId="65" fillId="11" borderId="28" xfId="8" applyNumberFormat="1" applyFont="1" applyFill="1" applyBorder="1" applyAlignment="1">
      <alignment horizontal="center" vertical="center" wrapText="1" shrinkToFit="1"/>
    </xf>
    <xf numFmtId="180" fontId="65" fillId="11" borderId="17" xfId="8" applyNumberFormat="1" applyFont="1" applyFill="1" applyBorder="1" applyAlignment="1">
      <alignment horizontal="center" vertical="center" wrapText="1" shrinkToFit="1"/>
    </xf>
    <xf numFmtId="38" fontId="19" fillId="11" borderId="34" xfId="10" applyFont="1" applyFill="1" applyBorder="1" applyAlignment="1">
      <alignment horizontal="center" vertical="center" wrapText="1"/>
    </xf>
    <xf numFmtId="38" fontId="19" fillId="11" borderId="37" xfId="10" applyFont="1" applyFill="1" applyBorder="1" applyAlignment="1">
      <alignment horizontal="center" vertical="center"/>
    </xf>
    <xf numFmtId="38" fontId="19" fillId="11" borderId="24" xfId="10" applyFont="1" applyFill="1" applyBorder="1" applyAlignment="1">
      <alignment horizontal="center" vertical="center"/>
    </xf>
    <xf numFmtId="38" fontId="19" fillId="11" borderId="27" xfId="10" applyFont="1" applyFill="1" applyBorder="1" applyAlignment="1">
      <alignment horizontal="center" vertical="center"/>
    </xf>
    <xf numFmtId="190" fontId="19" fillId="11" borderId="33" xfId="8" applyNumberFormat="1" applyFont="1" applyFill="1" applyBorder="1" applyAlignment="1">
      <alignment horizontal="center" vertical="center" wrapText="1" shrinkToFit="1"/>
    </xf>
    <xf numFmtId="190" fontId="19" fillId="11" borderId="22" xfId="8" applyNumberFormat="1" applyFont="1" applyFill="1" applyBorder="1" applyAlignment="1">
      <alignment horizontal="center" vertical="center" shrinkToFit="1"/>
    </xf>
    <xf numFmtId="0" fontId="19" fillId="11" borderId="217" xfId="8" applyFont="1" applyFill="1" applyBorder="1" applyAlignment="1">
      <alignment horizontal="center" vertical="center" shrinkToFit="1"/>
    </xf>
    <xf numFmtId="0" fontId="19" fillId="11" borderId="206" xfId="8" applyFont="1" applyFill="1" applyBorder="1" applyAlignment="1">
      <alignment horizontal="center" vertical="center" shrinkToFit="1"/>
    </xf>
    <xf numFmtId="181" fontId="19" fillId="11" borderId="205" xfId="8" applyNumberFormat="1" applyFont="1" applyFill="1" applyBorder="1" applyAlignment="1">
      <alignment horizontal="center" vertical="center" shrinkToFit="1"/>
    </xf>
    <xf numFmtId="0" fontId="19" fillId="11" borderId="205" xfId="8" applyFont="1" applyFill="1" applyBorder="1" applyAlignment="1">
      <alignment horizontal="center" vertical="center" textRotation="255" shrinkToFit="1"/>
    </xf>
    <xf numFmtId="0" fontId="19" fillId="11" borderId="213" xfId="8" applyFont="1" applyFill="1" applyBorder="1" applyAlignment="1">
      <alignment horizontal="center" vertical="center" textRotation="255" shrinkToFit="1"/>
    </xf>
    <xf numFmtId="0" fontId="19" fillId="11" borderId="207" xfId="8" applyFont="1" applyFill="1" applyBorder="1" applyAlignment="1">
      <alignment horizontal="center" vertical="center" textRotation="255" shrinkToFit="1"/>
    </xf>
    <xf numFmtId="0" fontId="19" fillId="11" borderId="215" xfId="8" applyFont="1" applyFill="1" applyBorder="1" applyAlignment="1">
      <alignment horizontal="center" vertical="center" textRotation="255" shrinkToFit="1"/>
    </xf>
    <xf numFmtId="0" fontId="19" fillId="11" borderId="205" xfId="8" applyFont="1" applyFill="1" applyBorder="1" applyAlignment="1">
      <alignment horizontal="center" vertical="center" shrinkToFit="1"/>
    </xf>
    <xf numFmtId="0" fontId="19" fillId="11" borderId="213" xfId="8" applyFont="1" applyFill="1" applyBorder="1" applyAlignment="1">
      <alignment horizontal="center" vertical="center" shrinkToFit="1"/>
    </xf>
    <xf numFmtId="0" fontId="19" fillId="11" borderId="206" xfId="8" applyFont="1" applyFill="1" applyBorder="1" applyAlignment="1">
      <alignment horizontal="center" vertical="center" wrapText="1" shrinkToFit="1"/>
    </xf>
    <xf numFmtId="0" fontId="19" fillId="11" borderId="214" xfId="8" applyFont="1" applyFill="1" applyBorder="1" applyAlignment="1">
      <alignment horizontal="center" vertical="center" shrinkToFit="1"/>
    </xf>
    <xf numFmtId="0" fontId="19" fillId="11" borderId="199" xfId="8" applyFont="1" applyFill="1" applyBorder="1" applyAlignment="1">
      <alignment horizontal="center" vertical="center" shrinkToFit="1"/>
    </xf>
    <xf numFmtId="0" fontId="19" fillId="11" borderId="212" xfId="8" applyFont="1" applyFill="1" applyBorder="1" applyAlignment="1">
      <alignment horizontal="center" vertical="center" shrinkToFit="1"/>
    </xf>
    <xf numFmtId="0" fontId="19" fillId="11" borderId="29" xfId="8" applyFont="1" applyFill="1" applyBorder="1" applyAlignment="1">
      <alignment horizontal="center" vertical="center" shrinkToFit="1"/>
    </xf>
    <xf numFmtId="0" fontId="19" fillId="11" borderId="30" xfId="8" applyFont="1" applyFill="1" applyBorder="1" applyAlignment="1">
      <alignment horizontal="center" vertical="center" shrinkToFit="1"/>
    </xf>
    <xf numFmtId="0" fontId="19" fillId="11" borderId="235" xfId="8" applyFont="1" applyFill="1" applyBorder="1" applyAlignment="1">
      <alignment horizontal="center" vertical="center" shrinkToFit="1"/>
    </xf>
    <xf numFmtId="0" fontId="64" fillId="11" borderId="18" xfId="8" applyFont="1" applyFill="1" applyBorder="1" applyAlignment="1">
      <alignment horizontal="center" vertical="center" wrapText="1"/>
    </xf>
    <xf numFmtId="0" fontId="64" fillId="11" borderId="19" xfId="8" applyFont="1" applyFill="1" applyBorder="1" applyAlignment="1">
      <alignment horizontal="center" vertical="center" wrapText="1"/>
    </xf>
    <xf numFmtId="0" fontId="64" fillId="11" borderId="38" xfId="8" applyFont="1" applyFill="1" applyBorder="1" applyAlignment="1">
      <alignment horizontal="center" vertical="center" wrapText="1"/>
    </xf>
    <xf numFmtId="38" fontId="19" fillId="11" borderId="37" xfId="10" applyFont="1" applyFill="1" applyBorder="1" applyAlignment="1">
      <alignment horizontal="center" vertical="center" wrapText="1"/>
    </xf>
    <xf numFmtId="38" fontId="19" fillId="11" borderId="24" xfId="10" applyFont="1" applyFill="1" applyBorder="1" applyAlignment="1">
      <alignment horizontal="center" vertical="center" wrapText="1"/>
    </xf>
    <xf numFmtId="0" fontId="19" fillId="0" borderId="0" xfId="9" applyFont="1" applyAlignment="1">
      <alignment horizontal="center" vertical="center"/>
    </xf>
    <xf numFmtId="181" fontId="19" fillId="0" borderId="223" xfId="9" applyNumberFormat="1" applyFont="1" applyBorder="1" applyAlignment="1">
      <alignment horizontal="center" vertical="center" shrinkToFit="1"/>
    </xf>
    <xf numFmtId="181" fontId="19" fillId="0" borderId="189" xfId="9" applyNumberFormat="1" applyFont="1" applyBorder="1" applyAlignment="1">
      <alignment horizontal="center" vertical="center" shrinkToFit="1"/>
    </xf>
    <xf numFmtId="181" fontId="19" fillId="0" borderId="224" xfId="9" applyNumberFormat="1" applyFont="1" applyBorder="1" applyAlignment="1">
      <alignment horizontal="center" vertical="center" shrinkToFit="1"/>
    </xf>
    <xf numFmtId="0" fontId="19" fillId="0" borderId="221" xfId="9" applyFont="1" applyBorder="1" applyAlignment="1">
      <alignment horizontal="left" vertical="center" shrinkToFit="1"/>
    </xf>
    <xf numFmtId="0" fontId="19" fillId="0" borderId="222" xfId="9" applyFont="1" applyBorder="1" applyAlignment="1">
      <alignment horizontal="left" vertical="center" shrinkToFit="1"/>
    </xf>
    <xf numFmtId="0" fontId="19" fillId="0" borderId="223" xfId="9" applyFont="1" applyBorder="1" applyAlignment="1">
      <alignment horizontal="left" vertical="center" shrinkToFit="1"/>
    </xf>
    <xf numFmtId="0" fontId="19" fillId="0" borderId="225" xfId="9" applyFont="1" applyBorder="1" applyAlignment="1">
      <alignment horizontal="left" vertical="center" shrinkToFit="1"/>
    </xf>
    <xf numFmtId="3" fontId="19" fillId="0" borderId="223" xfId="9" applyNumberFormat="1" applyFont="1" applyBorder="1" applyAlignment="1">
      <alignment horizontal="right" vertical="center" shrinkToFit="1"/>
    </xf>
    <xf numFmtId="3" fontId="19" fillId="0" borderId="189" xfId="9" applyNumberFormat="1" applyFont="1" applyBorder="1" applyAlignment="1">
      <alignment horizontal="right" vertical="center" shrinkToFit="1"/>
    </xf>
    <xf numFmtId="3" fontId="19" fillId="0" borderId="224" xfId="9" applyNumberFormat="1" applyFont="1" applyBorder="1" applyAlignment="1">
      <alignment horizontal="right" vertical="center" shrinkToFit="1"/>
    </xf>
    <xf numFmtId="0" fontId="19" fillId="0" borderId="228" xfId="9" applyFont="1" applyBorder="1" applyAlignment="1">
      <alignment horizontal="left" vertical="center" shrinkToFit="1"/>
    </xf>
    <xf numFmtId="0" fontId="19" fillId="0" borderId="189" xfId="9" applyFont="1" applyBorder="1" applyAlignment="1">
      <alignment horizontal="left" vertical="center" shrinkToFit="1"/>
    </xf>
    <xf numFmtId="0" fontId="19" fillId="0" borderId="232" xfId="9" applyFont="1" applyBorder="1" applyAlignment="1">
      <alignment horizontal="left" vertical="center" shrinkToFit="1"/>
    </xf>
    <xf numFmtId="0" fontId="19" fillId="17" borderId="226" xfId="9" applyFont="1" applyFill="1" applyBorder="1" applyAlignment="1">
      <alignment horizontal="left" vertical="center"/>
    </xf>
    <xf numFmtId="0" fontId="19" fillId="17" borderId="227" xfId="9" applyFont="1" applyFill="1" applyBorder="1" applyAlignment="1">
      <alignment horizontal="left" vertical="center"/>
    </xf>
    <xf numFmtId="186" fontId="19" fillId="7" borderId="19" xfId="11" applyNumberFormat="1" applyFont="1" applyFill="1" applyBorder="1" applyAlignment="1">
      <alignment horizontal="right" vertical="center"/>
    </xf>
    <xf numFmtId="186" fontId="19" fillId="7" borderId="38" xfId="11" applyNumberFormat="1" applyFont="1" applyFill="1" applyBorder="1" applyAlignment="1">
      <alignment horizontal="right" vertical="center"/>
    </xf>
    <xf numFmtId="186" fontId="19" fillId="5" borderId="53" xfId="9" applyNumberFormat="1" applyFont="1" applyFill="1" applyBorder="1" applyAlignment="1">
      <alignment horizontal="right" vertical="center"/>
    </xf>
    <xf numFmtId="0" fontId="19" fillId="5" borderId="51" xfId="9" applyFont="1" applyFill="1" applyBorder="1" applyAlignment="1">
      <alignment horizontal="right" vertical="center"/>
    </xf>
    <xf numFmtId="0" fontId="39" fillId="11" borderId="193" xfId="9" applyFont="1" applyFill="1" applyBorder="1" applyAlignment="1">
      <alignment horizontal="center" vertical="center"/>
    </xf>
    <xf numFmtId="0" fontId="39" fillId="11" borderId="3" xfId="9" applyFont="1" applyFill="1" applyBorder="1" applyAlignment="1">
      <alignment horizontal="center" vertical="center"/>
    </xf>
    <xf numFmtId="0" fontId="39" fillId="11" borderId="2" xfId="9" applyFont="1" applyFill="1" applyBorder="1" applyAlignment="1">
      <alignment horizontal="center" vertical="center"/>
    </xf>
    <xf numFmtId="0" fontId="39" fillId="11" borderId="1" xfId="9" applyFont="1" applyFill="1" applyBorder="1" applyAlignment="1">
      <alignment horizontal="center" vertical="center"/>
    </xf>
    <xf numFmtId="0" fontId="39" fillId="11" borderId="194" xfId="9" applyFont="1" applyFill="1" applyBorder="1" applyAlignment="1">
      <alignment horizontal="center" vertical="center"/>
    </xf>
    <xf numFmtId="38" fontId="19" fillId="5" borderId="0" xfId="10" applyFont="1" applyFill="1" applyAlignment="1">
      <alignment horizontal="center" vertical="center"/>
    </xf>
    <xf numFmtId="3" fontId="19" fillId="5" borderId="24" xfId="9" applyNumberFormat="1" applyFont="1" applyFill="1" applyBorder="1" applyAlignment="1">
      <alignment horizontal="right" vertical="center"/>
    </xf>
    <xf numFmtId="3" fontId="19" fillId="5" borderId="25" xfId="9" applyNumberFormat="1" applyFont="1" applyFill="1" applyBorder="1" applyAlignment="1">
      <alignment horizontal="right" vertical="center"/>
    </xf>
    <xf numFmtId="3" fontId="19" fillId="5" borderId="27" xfId="9" applyNumberFormat="1" applyFont="1" applyFill="1" applyBorder="1" applyAlignment="1">
      <alignment horizontal="right" vertical="center"/>
    </xf>
    <xf numFmtId="186" fontId="19" fillId="7" borderId="214" xfId="11" applyNumberFormat="1" applyFont="1" applyFill="1" applyBorder="1" applyAlignment="1">
      <alignment horizontal="right" vertical="center"/>
    </xf>
    <xf numFmtId="186" fontId="19" fillId="7" borderId="215" xfId="11" applyNumberFormat="1" applyFont="1" applyFill="1" applyBorder="1" applyAlignment="1">
      <alignment horizontal="right" vertical="center"/>
    </xf>
    <xf numFmtId="186" fontId="19" fillId="7" borderId="226" xfId="11" applyNumberFormat="1" applyFont="1" applyFill="1" applyBorder="1" applyAlignment="1">
      <alignment horizontal="right" vertical="center"/>
    </xf>
    <xf numFmtId="186" fontId="19" fillId="5" borderId="50" xfId="9" applyNumberFormat="1" applyFont="1" applyFill="1" applyBorder="1" applyAlignment="1">
      <alignment horizontal="right" vertical="center"/>
    </xf>
    <xf numFmtId="0" fontId="19" fillId="17" borderId="216" xfId="9" applyFont="1" applyFill="1" applyBorder="1" applyAlignment="1">
      <alignment horizontal="left" vertical="center"/>
    </xf>
    <xf numFmtId="0" fontId="19" fillId="17" borderId="217" xfId="9" applyFont="1" applyFill="1" applyBorder="1" applyAlignment="1">
      <alignment horizontal="left" vertical="center"/>
    </xf>
    <xf numFmtId="186" fontId="19" fillId="7" borderId="30" xfId="11" applyNumberFormat="1" applyFont="1" applyFill="1" applyBorder="1" applyAlignment="1">
      <alignment horizontal="right" vertical="center"/>
    </xf>
    <xf numFmtId="186" fontId="19" fillId="7" borderId="235" xfId="11" applyNumberFormat="1" applyFont="1" applyFill="1" applyBorder="1" applyAlignment="1">
      <alignment horizontal="right" vertical="center"/>
    </xf>
    <xf numFmtId="38" fontId="19" fillId="24" borderId="0" xfId="10" applyFont="1" applyFill="1" applyAlignment="1">
      <alignment horizontal="center" vertical="center"/>
    </xf>
    <xf numFmtId="0" fontId="19" fillId="17" borderId="223" xfId="9" applyFont="1" applyFill="1" applyBorder="1" applyAlignment="1">
      <alignment horizontal="left" vertical="center"/>
    </xf>
    <xf numFmtId="0" fontId="19" fillId="17" borderId="224" xfId="9" applyFont="1" applyFill="1" applyBorder="1" applyAlignment="1">
      <alignment horizontal="left" vertical="center"/>
    </xf>
    <xf numFmtId="186" fontId="19" fillId="7" borderId="222" xfId="11" applyNumberFormat="1" applyFont="1" applyFill="1" applyBorder="1" applyAlignment="1">
      <alignment horizontal="right" vertical="center"/>
    </xf>
    <xf numFmtId="186" fontId="19" fillId="7" borderId="225" xfId="11" applyNumberFormat="1" applyFont="1" applyFill="1" applyBorder="1" applyAlignment="1">
      <alignment horizontal="right" vertical="center"/>
    </xf>
    <xf numFmtId="186" fontId="19" fillId="7" borderId="223" xfId="11" applyNumberFormat="1" applyFont="1" applyFill="1" applyBorder="1" applyAlignment="1">
      <alignment horizontal="right" vertical="center"/>
    </xf>
    <xf numFmtId="186" fontId="19" fillId="7" borderId="232" xfId="11" applyNumberFormat="1" applyFont="1" applyFill="1" applyBorder="1" applyAlignment="1">
      <alignment horizontal="right" vertical="center"/>
    </xf>
    <xf numFmtId="186" fontId="19" fillId="7" borderId="189" xfId="11" applyNumberFormat="1" applyFont="1" applyFill="1" applyBorder="1" applyAlignment="1">
      <alignment horizontal="right" vertical="center"/>
    </xf>
    <xf numFmtId="186" fontId="19" fillId="7" borderId="206" xfId="11" applyNumberFormat="1" applyFont="1" applyFill="1" applyBorder="1" applyAlignment="1">
      <alignment horizontal="right" vertical="center"/>
    </xf>
    <xf numFmtId="186" fontId="19" fillId="7" borderId="207" xfId="11" applyNumberFormat="1" applyFont="1" applyFill="1" applyBorder="1" applyAlignment="1">
      <alignment horizontal="right" vertical="center"/>
    </xf>
    <xf numFmtId="186" fontId="19" fillId="7" borderId="216" xfId="11" applyNumberFormat="1" applyFont="1" applyFill="1" applyBorder="1" applyAlignment="1">
      <alignment horizontal="right" vertical="center"/>
    </xf>
    <xf numFmtId="0" fontId="39" fillId="11" borderId="192" xfId="9" applyFont="1" applyFill="1" applyBorder="1" applyAlignment="1">
      <alignment horizontal="center" vertical="center"/>
    </xf>
    <xf numFmtId="0" fontId="39" fillId="11" borderId="230" xfId="9" applyFont="1" applyFill="1" applyBorder="1" applyAlignment="1">
      <alignment horizontal="center" vertical="center"/>
    </xf>
    <xf numFmtId="0" fontId="39" fillId="11" borderId="229" xfId="9" applyFont="1" applyFill="1" applyBorder="1" applyAlignment="1">
      <alignment horizontal="center" vertical="center"/>
    </xf>
    <xf numFmtId="0" fontId="30" fillId="0" borderId="35" xfId="9" applyFont="1" applyBorder="1" applyAlignment="1">
      <alignment horizontal="right" vertical="center"/>
    </xf>
    <xf numFmtId="0" fontId="30" fillId="0" borderId="37" xfId="9" applyFont="1" applyBorder="1" applyAlignment="1">
      <alignment horizontal="right" vertical="center"/>
    </xf>
    <xf numFmtId="0" fontId="30" fillId="3" borderId="35" xfId="9" applyFont="1" applyFill="1" applyBorder="1" applyAlignment="1">
      <alignment horizontal="right" vertical="center"/>
    </xf>
    <xf numFmtId="0" fontId="30" fillId="3" borderId="37" xfId="9" applyFont="1" applyFill="1" applyBorder="1" applyAlignment="1">
      <alignment horizontal="right" vertical="center"/>
    </xf>
    <xf numFmtId="181" fontId="19" fillId="0" borderId="278" xfId="9" applyNumberFormat="1" applyFont="1" applyBorder="1" applyAlignment="1">
      <alignment horizontal="center" vertical="center" shrinkToFit="1"/>
    </xf>
    <xf numFmtId="181" fontId="19" fillId="0" borderId="279" xfId="9" applyNumberFormat="1" applyFont="1" applyBorder="1" applyAlignment="1">
      <alignment horizontal="center" vertical="center" shrinkToFit="1"/>
    </xf>
    <xf numFmtId="181" fontId="19" fillId="0" borderId="276" xfId="9" applyNumberFormat="1" applyFont="1" applyBorder="1" applyAlignment="1">
      <alignment horizontal="center" vertical="center" shrinkToFit="1"/>
    </xf>
    <xf numFmtId="0" fontId="19" fillId="0" borderId="237" xfId="9" applyFont="1" applyBorder="1" applyAlignment="1">
      <alignment horizontal="left" vertical="center" shrinkToFit="1"/>
    </xf>
    <xf numFmtId="0" fontId="19" fillId="0" borderId="239" xfId="9" applyFont="1" applyBorder="1" applyAlignment="1">
      <alignment horizontal="left" vertical="center" shrinkToFit="1"/>
    </xf>
    <xf numFmtId="0" fontId="19" fillId="0" borderId="280" xfId="9" applyFont="1" applyBorder="1" applyAlignment="1">
      <alignment horizontal="left" vertical="center" shrinkToFit="1"/>
    </xf>
    <xf numFmtId="0" fontId="19" fillId="0" borderId="238" xfId="9" applyFont="1" applyBorder="1" applyAlignment="1">
      <alignment horizontal="left" vertical="center" shrinkToFit="1"/>
    </xf>
    <xf numFmtId="3" fontId="19" fillId="0" borderId="280" xfId="9" applyNumberFormat="1" applyFont="1" applyBorder="1" applyAlignment="1">
      <alignment horizontal="right" vertical="center" shrinkToFit="1"/>
    </xf>
    <xf numFmtId="3" fontId="19" fillId="0" borderId="281" xfId="9" applyNumberFormat="1" applyFont="1" applyBorder="1" applyAlignment="1">
      <alignment horizontal="right" vertical="center" shrinkToFit="1"/>
    </xf>
    <xf numFmtId="3" fontId="19" fillId="0" borderId="240" xfId="9" applyNumberFormat="1" applyFont="1" applyBorder="1" applyAlignment="1">
      <alignment horizontal="right" vertical="center" shrinkToFit="1"/>
    </xf>
    <xf numFmtId="0" fontId="19" fillId="0" borderId="243" xfId="9" applyFont="1" applyBorder="1" applyAlignment="1">
      <alignment horizontal="left" vertical="center" shrinkToFit="1"/>
    </xf>
    <xf numFmtId="0" fontId="19" fillId="0" borderId="281" xfId="9" applyFont="1" applyBorder="1" applyAlignment="1">
      <alignment horizontal="left" vertical="center" shrinkToFit="1"/>
    </xf>
    <xf numFmtId="0" fontId="19" fillId="0" borderId="242" xfId="9" applyFont="1" applyBorder="1" applyAlignment="1">
      <alignment horizontal="left" vertical="center" shrinkToFit="1"/>
    </xf>
    <xf numFmtId="181" fontId="19" fillId="5" borderId="211" xfId="9" applyNumberFormat="1" applyFont="1" applyFill="1" applyBorder="1" applyAlignment="1">
      <alignment horizontal="right" vertical="center" shrinkToFit="1"/>
    </xf>
    <xf numFmtId="181" fontId="19" fillId="5" borderId="210" xfId="9" applyNumberFormat="1" applyFont="1" applyFill="1" applyBorder="1" applyAlignment="1">
      <alignment horizontal="right" vertical="center" shrinkToFit="1"/>
    </xf>
    <xf numFmtId="0" fontId="19" fillId="5" borderId="200" xfId="9" applyFont="1" applyFill="1" applyBorder="1" applyAlignment="1">
      <alignment horizontal="center" vertical="center" shrinkToFit="1"/>
    </xf>
    <xf numFmtId="0" fontId="19" fillId="5" borderId="201" xfId="9" applyFont="1" applyFill="1" applyBorder="1" applyAlignment="1">
      <alignment horizontal="center" vertical="center" shrinkToFit="1"/>
    </xf>
    <xf numFmtId="0" fontId="19" fillId="5" borderId="202" xfId="9" applyFont="1" applyFill="1" applyBorder="1" applyAlignment="1">
      <alignment horizontal="center" vertical="center" shrinkToFit="1"/>
    </xf>
    <xf numFmtId="0" fontId="19" fillId="5" borderId="204" xfId="9" applyFont="1" applyFill="1" applyBorder="1" applyAlignment="1">
      <alignment horizontal="center" vertical="center" shrinkToFit="1"/>
    </xf>
    <xf numFmtId="3" fontId="19" fillId="5" borderId="282" xfId="9" applyNumberFormat="1" applyFont="1" applyFill="1" applyBorder="1" applyAlignment="1">
      <alignment horizontal="right" vertical="center" shrinkToFit="1"/>
    </xf>
    <xf numFmtId="3" fontId="19" fillId="5" borderId="87" xfId="9" applyNumberFormat="1" applyFont="1" applyFill="1" applyBorder="1" applyAlignment="1">
      <alignment horizontal="right" vertical="center" shrinkToFit="1"/>
    </xf>
    <xf numFmtId="3" fontId="19" fillId="5" borderId="247" xfId="9" applyNumberFormat="1" applyFont="1" applyFill="1" applyBorder="1" applyAlignment="1">
      <alignment horizontal="right" vertical="center" shrinkToFit="1"/>
    </xf>
    <xf numFmtId="0" fontId="19" fillId="5" borderId="10" xfId="9" applyFont="1" applyFill="1" applyBorder="1" applyAlignment="1">
      <alignment horizontal="center" vertical="center" shrinkToFit="1"/>
    </xf>
    <xf numFmtId="0" fontId="19" fillId="5" borderId="11" xfId="9" applyFont="1" applyFill="1" applyBorder="1" applyAlignment="1">
      <alignment horizontal="center" vertical="center" shrinkToFit="1"/>
    </xf>
    <xf numFmtId="0" fontId="19" fillId="5" borderId="16" xfId="9" applyFont="1" applyFill="1" applyBorder="1" applyAlignment="1">
      <alignment horizontal="center" vertical="center" shrinkToFit="1"/>
    </xf>
    <xf numFmtId="3" fontId="19" fillId="0" borderId="223" xfId="9" applyNumberFormat="1" applyFont="1" applyBorder="1" applyAlignment="1">
      <alignment horizontal="center" vertical="center" shrinkToFit="1"/>
    </xf>
    <xf numFmtId="3" fontId="19" fillId="0" borderId="189" xfId="9" applyNumberFormat="1" applyFont="1" applyBorder="1" applyAlignment="1">
      <alignment horizontal="center" vertical="center" shrinkToFit="1"/>
    </xf>
    <xf numFmtId="3" fontId="19" fillId="0" borderId="224" xfId="9" applyNumberFormat="1" applyFont="1" applyBorder="1" applyAlignment="1">
      <alignment horizontal="center" vertical="center" shrinkToFit="1"/>
    </xf>
    <xf numFmtId="0" fontId="30" fillId="11" borderId="199" xfId="9" applyFont="1" applyFill="1" applyBorder="1" applyAlignment="1">
      <alignment horizontal="center" vertical="center" wrapText="1" shrinkToFit="1"/>
    </xf>
    <xf numFmtId="0" fontId="30" fillId="11" borderId="212" xfId="9" applyFont="1" applyFill="1" applyBorder="1" applyAlignment="1">
      <alignment horizontal="center" vertical="center" wrapText="1" shrinkToFit="1"/>
    </xf>
    <xf numFmtId="0" fontId="30" fillId="11" borderId="34" xfId="9" applyFont="1" applyFill="1" applyBorder="1" applyAlignment="1">
      <alignment horizontal="center" vertical="center" wrapText="1" shrinkToFit="1"/>
    </xf>
    <xf numFmtId="0" fontId="30" fillId="11" borderId="35" xfId="9" applyFont="1" applyFill="1" applyBorder="1" applyAlignment="1">
      <alignment horizontal="center" vertical="center" wrapText="1" shrinkToFit="1"/>
    </xf>
    <xf numFmtId="0" fontId="30" fillId="11" borderId="37" xfId="9" applyFont="1" applyFill="1" applyBorder="1" applyAlignment="1">
      <alignment horizontal="center" vertical="center" wrapText="1" shrinkToFit="1"/>
    </xf>
    <xf numFmtId="0" fontId="30" fillId="11" borderId="24" xfId="9" applyFont="1" applyFill="1" applyBorder="1" applyAlignment="1">
      <alignment horizontal="center" vertical="center" wrapText="1" shrinkToFit="1"/>
    </xf>
    <xf numFmtId="0" fontId="30" fillId="11" borderId="25" xfId="9" applyFont="1" applyFill="1" applyBorder="1" applyAlignment="1">
      <alignment horizontal="center" vertical="center" wrapText="1" shrinkToFit="1"/>
    </xf>
    <xf numFmtId="0" fontId="30" fillId="11" borderId="27" xfId="9" applyFont="1" applyFill="1" applyBorder="1" applyAlignment="1">
      <alignment horizontal="center" vertical="center" wrapText="1" shrinkToFit="1"/>
    </xf>
    <xf numFmtId="3" fontId="19" fillId="0" borderId="216" xfId="9" applyNumberFormat="1" applyFont="1" applyBorder="1" applyAlignment="1">
      <alignment horizontal="center" vertical="center" shrinkToFit="1"/>
    </xf>
    <xf numFmtId="3" fontId="19" fillId="0" borderId="30" xfId="9" applyNumberFormat="1" applyFont="1" applyBorder="1" applyAlignment="1">
      <alignment horizontal="center" vertical="center" shrinkToFit="1"/>
    </xf>
    <xf numFmtId="3" fontId="19" fillId="0" borderId="217" xfId="9" applyNumberFormat="1" applyFont="1" applyBorder="1" applyAlignment="1">
      <alignment horizontal="center" vertical="center" shrinkToFit="1"/>
    </xf>
    <xf numFmtId="0" fontId="19" fillId="0" borderId="29" xfId="9" applyFont="1" applyBorder="1" applyAlignment="1">
      <alignment horizontal="left" vertical="center" shrinkToFit="1"/>
    </xf>
    <xf numFmtId="0" fontId="19" fillId="0" borderId="30" xfId="9" applyFont="1" applyBorder="1" applyAlignment="1">
      <alignment horizontal="left" vertical="center" shrinkToFit="1"/>
    </xf>
    <xf numFmtId="0" fontId="19" fillId="0" borderId="235" xfId="9" applyFont="1" applyBorder="1" applyAlignment="1">
      <alignment horizontal="left" vertical="center" shrinkToFit="1"/>
    </xf>
    <xf numFmtId="3" fontId="19" fillId="0" borderId="216" xfId="9" applyNumberFormat="1" applyFont="1" applyBorder="1" applyAlignment="1">
      <alignment horizontal="right" vertical="center" shrinkToFit="1"/>
    </xf>
    <xf numFmtId="3" fontId="19" fillId="0" borderId="30" xfId="9" applyNumberFormat="1" applyFont="1" applyBorder="1" applyAlignment="1">
      <alignment horizontal="right" vertical="center" shrinkToFit="1"/>
    </xf>
    <xf numFmtId="3" fontId="19" fillId="0" borderId="217" xfId="9" applyNumberFormat="1" applyFont="1" applyBorder="1" applyAlignment="1">
      <alignment horizontal="right" vertical="center" shrinkToFit="1"/>
    </xf>
    <xf numFmtId="0" fontId="30" fillId="11" borderId="195" xfId="9" applyFont="1" applyFill="1" applyBorder="1" applyAlignment="1">
      <alignment horizontal="center" vertical="center" shrinkToFit="1"/>
    </xf>
    <xf numFmtId="0" fontId="30" fillId="11" borderId="208" xfId="9" applyFont="1" applyFill="1" applyBorder="1" applyAlignment="1">
      <alignment horizontal="center" vertical="center" shrinkToFit="1"/>
    </xf>
    <xf numFmtId="0" fontId="30" fillId="11" borderId="29" xfId="9" applyFont="1" applyFill="1" applyBorder="1" applyAlignment="1">
      <alignment horizontal="center" vertical="center" shrinkToFit="1"/>
    </xf>
    <xf numFmtId="0" fontId="30" fillId="11" borderId="217" xfId="9" applyFont="1" applyFill="1" applyBorder="1" applyAlignment="1">
      <alignment horizontal="center" vertical="center" shrinkToFit="1"/>
    </xf>
    <xf numFmtId="0" fontId="30" fillId="11" borderId="197" xfId="9" applyFont="1" applyFill="1" applyBorder="1" applyAlignment="1">
      <alignment horizontal="center" vertical="center" shrinkToFit="1"/>
    </xf>
    <xf numFmtId="0" fontId="30" fillId="11" borderId="35" xfId="9" applyFont="1" applyFill="1" applyBorder="1" applyAlignment="1">
      <alignment horizontal="center" vertical="center" shrinkToFit="1"/>
    </xf>
    <xf numFmtId="0" fontId="30" fillId="11" borderId="198" xfId="9" applyFont="1" applyFill="1" applyBorder="1" applyAlignment="1">
      <alignment horizontal="center" vertical="center" shrinkToFit="1"/>
    </xf>
    <xf numFmtId="0" fontId="30" fillId="11" borderId="210" xfId="9" applyFont="1" applyFill="1" applyBorder="1" applyAlignment="1">
      <alignment horizontal="center" vertical="center" shrinkToFit="1"/>
    </xf>
    <xf numFmtId="0" fontId="30" fillId="11" borderId="25" xfId="9" applyFont="1" applyFill="1" applyBorder="1" applyAlignment="1">
      <alignment horizontal="center" vertical="center" shrinkToFit="1"/>
    </xf>
    <xf numFmtId="0" fontId="30" fillId="11" borderId="211" xfId="9" applyFont="1" applyFill="1" applyBorder="1" applyAlignment="1">
      <alignment horizontal="center" vertical="center" shrinkToFit="1"/>
    </xf>
    <xf numFmtId="0" fontId="30" fillId="11" borderId="17" xfId="9" applyFont="1" applyFill="1" applyBorder="1" applyAlignment="1">
      <alignment horizontal="center" vertical="center" wrapText="1" shrinkToFit="1"/>
    </xf>
    <xf numFmtId="0" fontId="30" fillId="11" borderId="28" xfId="9" applyFont="1" applyFill="1" applyBorder="1" applyAlignment="1">
      <alignment horizontal="center" vertical="center" shrinkToFit="1"/>
    </xf>
    <xf numFmtId="0" fontId="30" fillId="11" borderId="34" xfId="9" applyFont="1" applyFill="1" applyBorder="1" applyAlignment="1">
      <alignment horizontal="center" vertical="center" shrinkToFit="1"/>
    </xf>
    <xf numFmtId="0" fontId="30" fillId="11" borderId="37" xfId="9" applyFont="1" applyFill="1" applyBorder="1" applyAlignment="1">
      <alignment horizontal="center" vertical="center" shrinkToFit="1"/>
    </xf>
    <xf numFmtId="0" fontId="30" fillId="11" borderId="24" xfId="9" applyFont="1" applyFill="1" applyBorder="1" applyAlignment="1">
      <alignment horizontal="center" vertical="center" shrinkToFit="1"/>
    </xf>
    <xf numFmtId="0" fontId="30" fillId="11" borderId="27" xfId="9" applyFont="1" applyFill="1" applyBorder="1" applyAlignment="1">
      <alignment horizontal="center" vertical="center" shrinkToFit="1"/>
    </xf>
    <xf numFmtId="0" fontId="30" fillId="11" borderId="195" xfId="9" applyFont="1" applyFill="1" applyBorder="1" applyAlignment="1">
      <alignment horizontal="center" vertical="center" wrapText="1" shrinkToFit="1"/>
    </xf>
    <xf numFmtId="0" fontId="30" fillId="11" borderId="208" xfId="9" applyFont="1" applyFill="1" applyBorder="1" applyAlignment="1">
      <alignment horizontal="center" vertical="center" wrapText="1" shrinkToFit="1"/>
    </xf>
    <xf numFmtId="178" fontId="30" fillId="11" borderId="34" xfId="9" applyNumberFormat="1" applyFont="1" applyFill="1" applyBorder="1" applyAlignment="1">
      <alignment horizontal="center" vertical="center" shrinkToFit="1"/>
    </xf>
    <xf numFmtId="178" fontId="30" fillId="11" borderId="24" xfId="9" applyNumberFormat="1" applyFont="1" applyFill="1" applyBorder="1" applyAlignment="1">
      <alignment horizontal="center" vertical="center" shrinkToFit="1"/>
    </xf>
    <xf numFmtId="0" fontId="30" fillId="11" borderId="199" xfId="9" applyFont="1" applyFill="1" applyBorder="1" applyAlignment="1">
      <alignment horizontal="center" vertical="center" shrinkToFit="1"/>
    </xf>
    <xf numFmtId="0" fontId="30" fillId="11" borderId="212" xfId="9" applyFont="1" applyFill="1" applyBorder="1" applyAlignment="1">
      <alignment horizontal="center" vertical="center" shrinkToFit="1"/>
    </xf>
    <xf numFmtId="0" fontId="30" fillId="11" borderId="196" xfId="9" applyFont="1" applyFill="1" applyBorder="1" applyAlignment="1">
      <alignment horizontal="center" vertical="center" wrapText="1" shrinkToFit="1"/>
    </xf>
    <xf numFmtId="0" fontId="30" fillId="11" borderId="209" xfId="9" applyFont="1" applyFill="1" applyBorder="1" applyAlignment="1">
      <alignment horizontal="center" vertical="center" wrapText="1" shrinkToFit="1"/>
    </xf>
    <xf numFmtId="178" fontId="30" fillId="11" borderId="195" xfId="9" applyNumberFormat="1" applyFont="1" applyFill="1" applyBorder="1" applyAlignment="1">
      <alignment horizontal="center" vertical="center" shrinkToFit="1"/>
    </xf>
    <xf numFmtId="178" fontId="30" fillId="11" borderId="208" xfId="9" applyNumberFormat="1" applyFont="1" applyFill="1" applyBorder="1" applyAlignment="1">
      <alignment horizontal="center" vertical="center" shrinkToFit="1"/>
    </xf>
    <xf numFmtId="0" fontId="30" fillId="11" borderId="209" xfId="9" applyFont="1" applyFill="1" applyBorder="1" applyAlignment="1">
      <alignment horizontal="center" vertical="center" shrinkToFit="1"/>
    </xf>
    <xf numFmtId="0" fontId="62" fillId="2" borderId="0" xfId="9" applyFont="1" applyFill="1" applyAlignment="1">
      <alignment horizontal="center" vertical="center" shrinkToFit="1"/>
    </xf>
    <xf numFmtId="0" fontId="25" fillId="0" borderId="252" xfId="9" applyFont="1" applyBorder="1" applyAlignment="1">
      <alignment horizontal="left" vertical="center" wrapText="1"/>
    </xf>
    <xf numFmtId="0" fontId="25" fillId="0" borderId="253" xfId="9" applyFont="1" applyBorder="1" applyAlignment="1">
      <alignment horizontal="left" vertical="center" wrapText="1"/>
    </xf>
    <xf numFmtId="0" fontId="25" fillId="0" borderId="254" xfId="9" applyFont="1" applyBorder="1" applyAlignment="1">
      <alignment horizontal="left" vertical="center" wrapText="1"/>
    </xf>
    <xf numFmtId="0" fontId="25" fillId="0" borderId="259" xfId="9" applyFont="1" applyBorder="1" applyAlignment="1">
      <alignment horizontal="left" vertical="center" wrapText="1"/>
    </xf>
    <xf numFmtId="0" fontId="25" fillId="0" borderId="0" xfId="9" applyFont="1" applyBorder="1" applyAlignment="1">
      <alignment horizontal="left" vertical="center" wrapText="1"/>
    </xf>
    <xf numFmtId="0" fontId="25" fillId="0" borderId="260" xfId="9" applyFont="1" applyBorder="1" applyAlignment="1">
      <alignment horizontal="left" vertical="center" wrapText="1"/>
    </xf>
    <xf numFmtId="0" fontId="25" fillId="0" borderId="268" xfId="9" applyFont="1" applyBorder="1" applyAlignment="1">
      <alignment horizontal="left" vertical="center" wrapText="1"/>
    </xf>
    <xf numFmtId="0" fontId="25" fillId="0" borderId="269" xfId="9" applyFont="1" applyBorder="1" applyAlignment="1">
      <alignment horizontal="left" vertical="center" wrapText="1"/>
    </xf>
    <xf numFmtId="0" fontId="25" fillId="0" borderId="270" xfId="9" applyFont="1" applyBorder="1" applyAlignment="1">
      <alignment horizontal="left" vertical="center" wrapText="1"/>
    </xf>
    <xf numFmtId="0" fontId="68" fillId="4" borderId="258" xfId="9" applyFont="1" applyFill="1" applyBorder="1" applyAlignment="1">
      <alignment horizontal="center" vertical="center"/>
    </xf>
    <xf numFmtId="0" fontId="68" fillId="4" borderId="265" xfId="9" applyFont="1" applyFill="1" applyBorder="1" applyAlignment="1">
      <alignment horizontal="center" vertical="center"/>
    </xf>
    <xf numFmtId="0" fontId="68" fillId="4" borderId="267" xfId="9" applyFont="1" applyFill="1" applyBorder="1" applyAlignment="1">
      <alignment horizontal="center" vertical="center"/>
    </xf>
    <xf numFmtId="0" fontId="68" fillId="4" borderId="264" xfId="9" applyFont="1" applyFill="1" applyBorder="1" applyAlignment="1">
      <alignment horizontal="center" vertical="center"/>
    </xf>
    <xf numFmtId="0" fontId="68" fillId="4" borderId="266" xfId="9" applyFont="1" applyFill="1" applyBorder="1" applyAlignment="1">
      <alignment horizontal="center" vertical="center"/>
    </xf>
    <xf numFmtId="0" fontId="68" fillId="4" borderId="271" xfId="9" applyFont="1" applyFill="1" applyBorder="1" applyAlignment="1">
      <alignment horizontal="center" vertical="center"/>
    </xf>
    <xf numFmtId="178" fontId="30" fillId="11" borderId="1" xfId="9" applyNumberFormat="1" applyFont="1" applyFill="1" applyBorder="1" applyAlignment="1">
      <alignment horizontal="center" vertical="center" shrinkToFit="1"/>
    </xf>
    <xf numFmtId="178" fontId="30" fillId="11" borderId="3" xfId="9" applyNumberFormat="1" applyFont="1" applyFill="1" applyBorder="1" applyAlignment="1">
      <alignment horizontal="center" vertical="center" shrinkToFit="1"/>
    </xf>
    <xf numFmtId="178" fontId="30" fillId="11" borderId="2" xfId="9" applyNumberFormat="1" applyFont="1" applyFill="1" applyBorder="1" applyAlignment="1">
      <alignment horizontal="center" vertical="center" shrinkToFit="1"/>
    </xf>
    <xf numFmtId="0" fontId="19" fillId="0" borderId="25" xfId="8" applyFont="1" applyBorder="1" applyAlignment="1">
      <alignment horizontal="left" vertical="center"/>
    </xf>
    <xf numFmtId="0" fontId="19" fillId="3" borderId="24" xfId="8" applyFont="1" applyFill="1" applyBorder="1" applyAlignment="1">
      <alignment horizontal="left" vertical="center"/>
    </xf>
    <xf numFmtId="0" fontId="19" fillId="3" borderId="25" xfId="8" applyFont="1" applyFill="1" applyBorder="1" applyAlignment="1">
      <alignment horizontal="left" vertical="center"/>
    </xf>
    <xf numFmtId="186" fontId="23" fillId="0" borderId="0" xfId="9" applyNumberFormat="1" applyFont="1" applyAlignment="1">
      <alignment horizontal="center" vertical="center"/>
    </xf>
    <xf numFmtId="0" fontId="30" fillId="11" borderId="296" xfId="9" applyFont="1" applyFill="1" applyBorder="1" applyAlignment="1">
      <alignment horizontal="center" vertical="center" shrinkToFit="1"/>
    </xf>
    <xf numFmtId="0" fontId="30" fillId="11" borderId="308" xfId="9" applyFont="1" applyFill="1" applyBorder="1" applyAlignment="1">
      <alignment horizontal="center" vertical="center" shrinkToFit="1"/>
    </xf>
    <xf numFmtId="38" fontId="19" fillId="11" borderId="250" xfId="13" applyFont="1" applyFill="1" applyBorder="1" applyAlignment="1">
      <alignment horizontal="center" vertical="center" shrinkToFit="1"/>
    </xf>
    <xf numFmtId="38" fontId="19" fillId="11" borderId="325" xfId="13" applyFont="1" applyFill="1" applyBorder="1" applyAlignment="1">
      <alignment horizontal="center" vertical="center" shrinkToFit="1"/>
    </xf>
    <xf numFmtId="0" fontId="19" fillId="11" borderId="24" xfId="9" applyFont="1" applyFill="1" applyBorder="1" applyAlignment="1">
      <alignment horizontal="center" vertical="center" shrinkToFit="1"/>
    </xf>
    <xf numFmtId="0" fontId="19" fillId="11" borderId="324" xfId="9" applyFont="1" applyFill="1" applyBorder="1" applyAlignment="1">
      <alignment horizontal="center" vertical="center" shrinkToFit="1"/>
    </xf>
    <xf numFmtId="0" fontId="19" fillId="11" borderId="25" xfId="9" applyFont="1" applyFill="1" applyBorder="1" applyAlignment="1">
      <alignment horizontal="center" vertical="center"/>
    </xf>
    <xf numFmtId="0" fontId="19" fillId="11" borderId="324" xfId="9" applyFont="1" applyFill="1" applyBorder="1" applyAlignment="1">
      <alignment horizontal="center" vertical="center"/>
    </xf>
    <xf numFmtId="3" fontId="19" fillId="11" borderId="24" xfId="9" applyNumberFormat="1" applyFont="1" applyFill="1" applyBorder="1" applyAlignment="1">
      <alignment horizontal="center" vertical="center" shrinkToFit="1"/>
    </xf>
    <xf numFmtId="3" fontId="19" fillId="11" borderId="25" xfId="9" applyNumberFormat="1" applyFont="1" applyFill="1" applyBorder="1" applyAlignment="1">
      <alignment horizontal="center" vertical="center" shrinkToFit="1"/>
    </xf>
    <xf numFmtId="3" fontId="19" fillId="11" borderId="324" xfId="9" applyNumberFormat="1" applyFont="1" applyFill="1" applyBorder="1" applyAlignment="1">
      <alignment horizontal="center" vertical="center" shrinkToFit="1"/>
    </xf>
    <xf numFmtId="38" fontId="19" fillId="11" borderId="25" xfId="13" applyFont="1" applyFill="1" applyBorder="1" applyAlignment="1">
      <alignment horizontal="center" vertical="center" shrinkToFit="1"/>
    </xf>
    <xf numFmtId="38" fontId="19" fillId="11" borderId="324" xfId="13" applyFont="1" applyFill="1" applyBorder="1" applyAlignment="1">
      <alignment horizontal="center" vertical="center" shrinkToFit="1"/>
    </xf>
    <xf numFmtId="0" fontId="30" fillId="11" borderId="28" xfId="9" applyFont="1" applyFill="1" applyBorder="1" applyAlignment="1">
      <alignment horizontal="center" vertical="center" wrapText="1"/>
    </xf>
    <xf numFmtId="0" fontId="30" fillId="11" borderId="23" xfId="9" applyFont="1" applyFill="1" applyBorder="1" applyAlignment="1">
      <alignment horizontal="center" vertical="center" wrapText="1"/>
    </xf>
    <xf numFmtId="0" fontId="30" fillId="11" borderId="17" xfId="9" applyFont="1" applyFill="1" applyBorder="1" applyAlignment="1">
      <alignment horizontal="center" vertical="center" wrapText="1"/>
    </xf>
    <xf numFmtId="0" fontId="30" fillId="11" borderId="284" xfId="9" applyFont="1" applyFill="1" applyBorder="1" applyAlignment="1">
      <alignment horizontal="center" vertical="center" wrapText="1"/>
    </xf>
    <xf numFmtId="0" fontId="30" fillId="11" borderId="291" xfId="9" applyFont="1" applyFill="1" applyBorder="1" applyAlignment="1">
      <alignment horizontal="center" vertical="center"/>
    </xf>
    <xf numFmtId="0" fontId="30" fillId="11" borderId="303" xfId="9" applyFont="1" applyFill="1" applyBorder="1" applyAlignment="1">
      <alignment horizontal="center" vertical="center"/>
    </xf>
    <xf numFmtId="0" fontId="30" fillId="11" borderId="285" xfId="9" applyFont="1" applyFill="1" applyBorder="1" applyAlignment="1">
      <alignment horizontal="center" vertical="center"/>
    </xf>
    <xf numFmtId="0" fontId="30" fillId="11" borderId="286" xfId="9" applyFont="1" applyFill="1" applyBorder="1" applyAlignment="1">
      <alignment horizontal="center" vertical="center"/>
    </xf>
    <xf numFmtId="0" fontId="30" fillId="11" borderId="287" xfId="9" applyFont="1" applyFill="1" applyBorder="1" applyAlignment="1">
      <alignment horizontal="center" vertical="center"/>
    </xf>
    <xf numFmtId="0" fontId="30" fillId="11" borderId="286" xfId="9" applyFont="1" applyFill="1" applyBorder="1" applyAlignment="1">
      <alignment horizontal="center" vertical="center" shrinkToFit="1"/>
    </xf>
    <xf numFmtId="0" fontId="30" fillId="11" borderId="287" xfId="9" applyFont="1" applyFill="1" applyBorder="1" applyAlignment="1">
      <alignment horizontal="center" vertical="center" shrinkToFit="1"/>
    </xf>
    <xf numFmtId="0" fontId="30" fillId="11" borderId="287" xfId="9" applyFont="1" applyFill="1" applyBorder="1" applyAlignment="1">
      <alignment horizontal="center" vertical="center" wrapText="1"/>
    </xf>
    <xf numFmtId="0" fontId="30" fillId="11" borderId="298" xfId="9" applyFont="1" applyFill="1" applyBorder="1" applyAlignment="1">
      <alignment horizontal="center" vertical="center" wrapText="1"/>
    </xf>
    <xf numFmtId="0" fontId="30" fillId="11" borderId="312" xfId="9" applyFont="1" applyFill="1" applyBorder="1" applyAlignment="1">
      <alignment horizontal="center" vertical="center" wrapText="1"/>
    </xf>
    <xf numFmtId="0" fontId="30" fillId="11" borderId="288" xfId="9" applyFont="1" applyFill="1" applyBorder="1" applyAlignment="1">
      <alignment horizontal="center" vertical="center"/>
    </xf>
    <xf numFmtId="0" fontId="30" fillId="11" borderId="289" xfId="9" applyFont="1" applyFill="1" applyBorder="1" applyAlignment="1">
      <alignment horizontal="center" vertical="center"/>
    </xf>
    <xf numFmtId="0" fontId="30" fillId="11" borderId="290" xfId="9" applyFont="1" applyFill="1" applyBorder="1" applyAlignment="1">
      <alignment horizontal="center" vertical="center"/>
    </xf>
    <xf numFmtId="192" fontId="30" fillId="11" borderId="292" xfId="9" applyNumberFormat="1" applyFont="1" applyFill="1" applyBorder="1" applyAlignment="1">
      <alignment horizontal="center" vertical="center" wrapText="1"/>
    </xf>
    <xf numFmtId="192" fontId="30" fillId="11" borderId="293" xfId="9" applyNumberFormat="1" applyFont="1" applyFill="1" applyBorder="1" applyAlignment="1">
      <alignment horizontal="center" vertical="center" wrapText="1"/>
    </xf>
    <xf numFmtId="192" fontId="30" fillId="11" borderId="41" xfId="9" applyNumberFormat="1" applyFont="1" applyFill="1" applyBorder="1" applyAlignment="1">
      <alignment horizontal="center" vertical="center" wrapText="1"/>
    </xf>
    <xf numFmtId="192" fontId="30" fillId="11" borderId="302" xfId="9" applyNumberFormat="1" applyFont="1" applyFill="1" applyBorder="1" applyAlignment="1">
      <alignment horizontal="center" vertical="center" wrapText="1"/>
    </xf>
    <xf numFmtId="186" fontId="30" fillId="11" borderId="295" xfId="13" applyNumberFormat="1" applyFont="1" applyFill="1" applyBorder="1" applyAlignment="1">
      <alignment horizontal="center" vertical="center" wrapText="1"/>
    </xf>
    <xf numFmtId="0" fontId="64" fillId="11" borderId="307" xfId="9" applyFont="1" applyFill="1" applyBorder="1" applyAlignment="1">
      <alignment horizontal="center" vertical="center" wrapText="1" shrinkToFit="1"/>
    </xf>
    <xf numFmtId="0" fontId="30" fillId="11" borderId="310" xfId="9" applyFont="1" applyFill="1" applyBorder="1" applyAlignment="1">
      <alignment horizontal="center" vertical="center" shrinkToFit="1"/>
    </xf>
    <xf numFmtId="0" fontId="30" fillId="11" borderId="311" xfId="9" applyFont="1" applyFill="1" applyBorder="1" applyAlignment="1">
      <alignment horizontal="center" vertical="center" shrinkToFit="1"/>
    </xf>
    <xf numFmtId="0" fontId="74" fillId="11" borderId="295" xfId="9" applyFont="1" applyFill="1" applyBorder="1" applyAlignment="1">
      <alignment horizontal="center" vertical="center" wrapText="1"/>
    </xf>
    <xf numFmtId="186" fontId="30" fillId="11" borderId="295" xfId="9" applyNumberFormat="1" applyFont="1" applyFill="1" applyBorder="1" applyAlignment="1">
      <alignment horizontal="center" vertical="center"/>
    </xf>
    <xf numFmtId="186" fontId="30" fillId="11" borderId="307" xfId="9" applyNumberFormat="1" applyFont="1" applyFill="1" applyBorder="1" applyAlignment="1">
      <alignment horizontal="center" vertical="center"/>
    </xf>
    <xf numFmtId="186" fontId="30" fillId="11" borderId="292" xfId="13" applyNumberFormat="1" applyFont="1" applyFill="1" applyBorder="1" applyAlignment="1">
      <alignment horizontal="center" vertical="center" wrapText="1"/>
    </xf>
    <xf numFmtId="186" fontId="30" fillId="11" borderId="293" xfId="13" applyNumberFormat="1" applyFont="1" applyFill="1" applyBorder="1" applyAlignment="1">
      <alignment horizontal="center" vertical="center" wrapText="1"/>
    </xf>
    <xf numFmtId="186" fontId="30" fillId="11" borderId="299" xfId="13" applyNumberFormat="1" applyFont="1" applyFill="1" applyBorder="1" applyAlignment="1">
      <alignment horizontal="center" vertical="center" wrapText="1"/>
    </xf>
    <xf numFmtId="186" fontId="30" fillId="11" borderId="300" xfId="13" applyNumberFormat="1" applyFont="1" applyFill="1" applyBorder="1" applyAlignment="1">
      <alignment horizontal="center" vertical="center" wrapText="1"/>
    </xf>
    <xf numFmtId="0" fontId="30" fillId="11" borderId="294" xfId="9" applyFont="1" applyFill="1" applyBorder="1" applyAlignment="1">
      <alignment horizontal="center" vertical="center" shrinkToFit="1"/>
    </xf>
    <xf numFmtId="0" fontId="30" fillId="11" borderId="301" xfId="9" applyFont="1" applyFill="1" applyBorder="1" applyAlignment="1">
      <alignment horizontal="center" vertical="center" shrinkToFit="1"/>
    </xf>
    <xf numFmtId="0" fontId="30" fillId="11" borderId="306" xfId="9" applyFont="1" applyFill="1" applyBorder="1" applyAlignment="1">
      <alignment horizontal="center" vertical="center" shrinkToFit="1"/>
    </xf>
    <xf numFmtId="186" fontId="30" fillId="11" borderId="304" xfId="13" applyNumberFormat="1" applyFont="1" applyFill="1" applyBorder="1" applyAlignment="1">
      <alignment horizontal="center" vertical="center" wrapText="1"/>
    </xf>
    <xf numFmtId="186" fontId="30" fillId="11" borderId="305" xfId="13" applyNumberFormat="1" applyFont="1" applyFill="1" applyBorder="1" applyAlignment="1">
      <alignment horizontal="center" vertical="center" wrapText="1"/>
    </xf>
    <xf numFmtId="0" fontId="72" fillId="17" borderId="0" xfId="1" applyFont="1" applyFill="1" applyAlignment="1">
      <alignment horizontal="left" vertical="top" wrapText="1"/>
    </xf>
    <xf numFmtId="0" fontId="72" fillId="17" borderId="0" xfId="1" applyFont="1" applyFill="1" applyAlignment="1">
      <alignment horizontal="left" vertical="top"/>
    </xf>
    <xf numFmtId="0" fontId="19" fillId="17" borderId="0" xfId="1" applyFont="1" applyFill="1" applyAlignment="1">
      <alignment horizontal="left" vertical="top" wrapText="1"/>
    </xf>
    <xf numFmtId="0" fontId="19" fillId="17" borderId="0" xfId="1" applyFont="1" applyFill="1" applyAlignment="1">
      <alignment horizontal="left" vertical="top"/>
    </xf>
    <xf numFmtId="0" fontId="35" fillId="17" borderId="0" xfId="1" applyFont="1" applyFill="1" applyAlignment="1">
      <alignment horizontal="right" vertical="center"/>
    </xf>
    <xf numFmtId="0" fontId="19" fillId="17" borderId="0" xfId="1" applyFont="1" applyFill="1" applyAlignment="1">
      <alignment horizontal="right" vertical="center"/>
    </xf>
    <xf numFmtId="0" fontId="72" fillId="17" borderId="0" xfId="9" applyFont="1" applyFill="1" applyAlignment="1">
      <alignment horizontal="left" vertical="center"/>
    </xf>
    <xf numFmtId="0" fontId="19" fillId="17" borderId="0" xfId="9" applyFont="1" applyFill="1" applyAlignment="1">
      <alignment horizontal="left" vertical="center"/>
    </xf>
    <xf numFmtId="0" fontId="10" fillId="0" borderId="0" xfId="9" applyFont="1" applyAlignment="1">
      <alignment horizontal="center" vertical="center" wrapText="1"/>
    </xf>
    <xf numFmtId="0" fontId="10" fillId="3" borderId="0" xfId="9" applyFont="1" applyFill="1" applyAlignment="1">
      <alignment horizontal="center" vertical="center" wrapText="1"/>
    </xf>
    <xf numFmtId="6" fontId="54" fillId="5" borderId="95" xfId="12" applyFont="1" applyFill="1" applyBorder="1" applyAlignment="1">
      <alignment horizontal="center" vertical="center"/>
    </xf>
    <xf numFmtId="0" fontId="73" fillId="17" borderId="0" xfId="1" applyFont="1" applyFill="1" applyAlignment="1">
      <alignment horizontal="right" vertical="center"/>
    </xf>
    <xf numFmtId="0" fontId="72" fillId="17" borderId="0" xfId="1" applyFont="1" applyFill="1" applyAlignment="1">
      <alignment horizontal="right" vertical="center"/>
    </xf>
    <xf numFmtId="0" fontId="23" fillId="5" borderId="0" xfId="1" applyNumberFormat="1" applyFont="1" applyFill="1" applyAlignment="1">
      <alignment horizontal="left" vertical="center"/>
    </xf>
  </cellXfs>
  <cellStyles count="14">
    <cellStyle name="ハイパーリンク" xfId="7" builtinId="8"/>
    <cellStyle name="桁区切り 2" xfId="5"/>
    <cellStyle name="桁区切り 2 2" xfId="10"/>
    <cellStyle name="桁区切り 3" xfId="11"/>
    <cellStyle name="桁区切り 3 2" xfId="4"/>
    <cellStyle name="桁区切り 3 3" xfId="13"/>
    <cellStyle name="通貨 2" xfId="12"/>
    <cellStyle name="標準" xfId="0" builtinId="0"/>
    <cellStyle name="標準 2" xfId="6"/>
    <cellStyle name="標準 2 2" xfId="9"/>
    <cellStyle name="標準 2 2 2" xfId="3"/>
    <cellStyle name="標準 3" xfId="1"/>
    <cellStyle name="標準 4" xfId="2"/>
    <cellStyle name="標準_H17本物公演団体旅費算定基礎" xfId="8"/>
  </cellStyles>
  <dxfs count="17">
    <dxf>
      <fill>
        <patternFill>
          <bgColor theme="0" tint="-0.34998626667073579"/>
        </patternFill>
      </fill>
    </dxf>
    <dxf>
      <fill>
        <patternFill>
          <bgColor theme="0" tint="-0.34998626667073579"/>
        </patternFill>
      </fill>
    </dxf>
    <dxf>
      <font>
        <color theme="0"/>
      </font>
    </dxf>
    <dxf>
      <font>
        <color theme="0"/>
      </font>
      <fill>
        <patternFill patternType="none">
          <bgColor auto="1"/>
        </patternFill>
      </fill>
      <border>
        <left/>
        <right/>
        <top/>
        <bottom style="thin">
          <color auto="1"/>
        </bottom>
      </border>
    </dxf>
    <dxf>
      <font>
        <color theme="0"/>
      </font>
    </dxf>
    <dxf>
      <font>
        <color theme="0"/>
      </font>
      <fill>
        <patternFill patternType="none">
          <bgColor auto="1"/>
        </patternFill>
      </fill>
      <border>
        <left/>
        <right/>
        <top/>
        <bottom style="thin">
          <color auto="1"/>
        </bottom>
      </border>
    </dxf>
    <dxf>
      <fill>
        <patternFill patternType="none">
          <bgColor auto="1"/>
        </patternFill>
      </fill>
      <border>
        <left/>
        <right/>
        <top/>
        <bottom style="thin">
          <color auto="1"/>
        </bottom>
      </border>
    </dxf>
    <dxf>
      <fill>
        <patternFill>
          <bgColor theme="0" tint="-0.34998626667073579"/>
        </patternFill>
      </fill>
    </dxf>
    <dxf>
      <font>
        <color theme="8" tint="0.79998168889431442"/>
      </font>
    </dxf>
    <dxf>
      <font>
        <color theme="8" tint="0.79998168889431442"/>
      </font>
    </dxf>
    <dxf>
      <font>
        <color theme="4" tint="0.79998168889431442"/>
      </font>
    </dxf>
    <dxf>
      <font>
        <color theme="8" tint="0.79998168889431442"/>
      </font>
    </dxf>
    <dxf>
      <font>
        <color theme="8" tint="0.79998168889431442"/>
      </font>
    </dxf>
    <dxf>
      <font>
        <color theme="8" tint="0.79998168889431442"/>
      </font>
    </dxf>
    <dxf>
      <font>
        <color theme="7" tint="0.79998168889431442"/>
      </font>
    </dxf>
    <dxf>
      <font>
        <color theme="7" tint="0.79998168889431442"/>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123825</xdr:colOff>
      <xdr:row>22</xdr:row>
      <xdr:rowOff>9525</xdr:rowOff>
    </xdr:from>
    <xdr:to>
      <xdr:col>3</xdr:col>
      <xdr:colOff>419100</xdr:colOff>
      <xdr:row>29</xdr:row>
      <xdr:rowOff>152400</xdr:rowOff>
    </xdr:to>
    <xdr:sp macro="" textlink="">
      <xdr:nvSpPr>
        <xdr:cNvPr id="2" name="正方形/長方形 1"/>
        <xdr:cNvSpPr/>
      </xdr:nvSpPr>
      <xdr:spPr>
        <a:xfrm>
          <a:off x="276225" y="6915150"/>
          <a:ext cx="4733925" cy="1876425"/>
        </a:xfrm>
        <a:prstGeom prst="rect">
          <a:avLst/>
        </a:prstGeom>
        <a:solidFill>
          <a:schemeClr val="bg1">
            <a:lumMod val="95000"/>
          </a:schemeClr>
        </a:solidFill>
        <a:ln w="38100">
          <a:solidFill>
            <a:schemeClr val="bg2">
              <a:lumMod val="1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000" b="1">
              <a:solidFill>
                <a:sysClr val="windowText" lastClr="000000"/>
              </a:solidFill>
              <a:latin typeface="Meiryo UI" panose="020B0604030504040204" pitchFamily="50" charset="-128"/>
              <a:ea typeface="Meiryo UI" panose="020B0604030504040204" pitchFamily="50" charset="-128"/>
            </a:rPr>
            <a:t>【</a:t>
          </a:r>
          <a:r>
            <a:rPr kumimoji="1" lang="ja-JP" altLang="en-US" sz="1000" b="1">
              <a:solidFill>
                <a:sysClr val="windowText" lastClr="000000"/>
              </a:solidFill>
              <a:latin typeface="Meiryo UI" panose="020B0604030504040204" pitchFamily="50" charset="-128"/>
              <a:ea typeface="Meiryo UI" panose="020B0604030504040204" pitchFamily="50" charset="-128"/>
            </a:rPr>
            <a:t>日当について</a:t>
          </a:r>
          <a:r>
            <a:rPr kumimoji="1" lang="en-US" altLang="ja-JP" sz="1000" b="1">
              <a:solidFill>
                <a:sysClr val="windowText" lastClr="000000"/>
              </a:solidFill>
              <a:latin typeface="Meiryo UI" panose="020B0604030504040204" pitchFamily="50" charset="-128"/>
              <a:ea typeface="Meiryo UI" panose="020B0604030504040204" pitchFamily="50" charset="-128"/>
            </a:rPr>
            <a:t>】</a:t>
          </a:r>
        </a:p>
        <a:p>
          <a:pPr marL="0" marR="0" lvl="0" indent="0" algn="l" defTabSz="755934" rtl="0" eaLnBrk="1" fontAlgn="auto" latinLnBrk="0" hangingPunct="1">
            <a:lnSpc>
              <a:spcPct val="100000"/>
            </a:lnSpc>
            <a:spcBef>
              <a:spcPts val="0"/>
            </a:spcBef>
            <a:spcAft>
              <a:spcPts val="0"/>
            </a:spcAft>
            <a:buClrTx/>
            <a:buSzTx/>
            <a:buFontTx/>
            <a:buNone/>
            <a:tabLst/>
            <a:defRPr/>
          </a:pPr>
          <a:r>
            <a:rPr kumimoji="1" lang="ja-JP" altLang="en-US" sz="1000" b="0" i="0" u="none" strike="noStrike" kern="1200" cap="none" spc="0" normalizeH="0" baseline="0" noProof="0" dirty="0" smtClean="0">
              <a:ln>
                <a:noFill/>
              </a:ln>
              <a:solidFill>
                <a:sysClr val="windowText" lastClr="000000"/>
              </a:solidFill>
              <a:effectLst/>
              <a:uLnTx/>
              <a:uFillTx/>
              <a:latin typeface="Meiryo UI" panose="020B0604030504040204" pitchFamily="50" charset="-128"/>
              <a:ea typeface="Meiryo UI" panose="020B0604030504040204" pitchFamily="50" charset="-128"/>
              <a:cs typeface="+mn-cs"/>
            </a:rPr>
            <a:t>［宿泊を要する日］</a:t>
          </a:r>
          <a:endParaRPr kumimoji="1" lang="en-US" altLang="ja-JP" sz="1000" b="0" i="0" u="none" strike="noStrike" kern="1200" cap="none" spc="0" normalizeH="0" baseline="0" noProof="0" dirty="0" smtClean="0">
            <a:ln>
              <a:noFill/>
            </a:ln>
            <a:solidFill>
              <a:sysClr val="windowText" lastClr="000000"/>
            </a:solidFill>
            <a:effectLst/>
            <a:uLnTx/>
            <a:uFillTx/>
            <a:latin typeface="Meiryo UI" panose="020B0604030504040204" pitchFamily="50" charset="-128"/>
            <a:ea typeface="Meiryo UI" panose="020B0604030504040204" pitchFamily="50" charset="-128"/>
            <a:cs typeface="+mn-cs"/>
          </a:endParaRPr>
        </a:p>
        <a:p>
          <a:pPr marL="0" marR="0" lvl="0" indent="0" algn="l" defTabSz="755934" rtl="0" eaLnBrk="1" fontAlgn="auto" latinLnBrk="0" hangingPunct="1">
            <a:lnSpc>
              <a:spcPts val="1400"/>
            </a:lnSpc>
            <a:spcBef>
              <a:spcPts val="0"/>
            </a:spcBef>
            <a:spcAft>
              <a:spcPts val="0"/>
            </a:spcAft>
            <a:buClrTx/>
            <a:buSzTx/>
            <a:buFont typeface="Arial" panose="020B0604020202020204" pitchFamily="34" charset="0"/>
            <a:buNone/>
            <a:tabLst/>
            <a:defRPr/>
          </a:pPr>
          <a:r>
            <a:rPr kumimoji="1" lang="ja-JP" altLang="en-US" sz="1000" b="0" i="0" u="none" strike="noStrike" kern="1200" cap="none" spc="0" normalizeH="0" baseline="0" noProof="0" dirty="0" smtClean="0">
              <a:ln>
                <a:noFill/>
              </a:ln>
              <a:solidFill>
                <a:sysClr val="windowText" lastClr="000000"/>
              </a:solidFill>
              <a:effectLst/>
              <a:uLnTx/>
              <a:uFillTx/>
              <a:latin typeface="Meiryo UI" panose="020B0604030504040204" pitchFamily="50" charset="-128"/>
              <a:ea typeface="Meiryo UI" panose="020B0604030504040204" pitchFamily="50" charset="-128"/>
              <a:cs typeface="+mn-cs"/>
            </a:rPr>
            <a:t>　移動距離に関わらず１日</a:t>
          </a:r>
          <a:r>
            <a:rPr kumimoji="1" lang="en-US" altLang="ja-JP" sz="1000" b="0" i="0" u="none" strike="noStrike" kern="1200" cap="none" spc="0" normalizeH="0" baseline="0" noProof="0" dirty="0" smtClean="0">
              <a:ln>
                <a:noFill/>
              </a:ln>
              <a:solidFill>
                <a:sysClr val="windowText" lastClr="000000"/>
              </a:solidFill>
              <a:effectLst/>
              <a:uLnTx/>
              <a:uFillTx/>
              <a:latin typeface="Meiryo UI" panose="020B0604030504040204" pitchFamily="50" charset="-128"/>
              <a:ea typeface="Meiryo UI" panose="020B0604030504040204" pitchFamily="50" charset="-128"/>
              <a:cs typeface="+mn-cs"/>
            </a:rPr>
            <a:t>1,100</a:t>
          </a:r>
          <a:r>
            <a:rPr kumimoji="1" lang="ja-JP" altLang="en-US" sz="1000" b="0" i="0" u="none" strike="noStrike" kern="1200" cap="none" spc="0" normalizeH="0" baseline="0" noProof="0" dirty="0" smtClean="0">
              <a:ln>
                <a:noFill/>
              </a:ln>
              <a:solidFill>
                <a:sysClr val="windowText" lastClr="000000"/>
              </a:solidFill>
              <a:effectLst/>
              <a:uLnTx/>
              <a:uFillTx/>
              <a:latin typeface="Meiryo UI" panose="020B0604030504040204" pitchFamily="50" charset="-128"/>
              <a:ea typeface="Meiryo UI" panose="020B0604030504040204" pitchFamily="50" charset="-128"/>
              <a:cs typeface="+mn-cs"/>
            </a:rPr>
            <a:t>円</a:t>
          </a:r>
          <a:endParaRPr kumimoji="1" lang="en-US" altLang="ja-JP" sz="1000" b="0" i="0" u="none" strike="noStrike" kern="1200" cap="none" spc="0" normalizeH="0" baseline="0" noProof="0" dirty="0" smtClean="0">
            <a:ln>
              <a:noFill/>
            </a:ln>
            <a:solidFill>
              <a:sysClr val="windowText" lastClr="000000"/>
            </a:solidFill>
            <a:effectLst/>
            <a:uLnTx/>
            <a:uFillTx/>
            <a:latin typeface="Meiryo UI" panose="020B0604030504040204" pitchFamily="50" charset="-128"/>
            <a:ea typeface="Meiryo UI" panose="020B0604030504040204" pitchFamily="50" charset="-128"/>
            <a:cs typeface="+mn-cs"/>
          </a:endParaRPr>
        </a:p>
        <a:p>
          <a:pPr marL="0" marR="0" lvl="0" indent="0" algn="l" defTabSz="755934" rtl="0" eaLnBrk="1" fontAlgn="auto" latinLnBrk="0" hangingPunct="1">
            <a:lnSpc>
              <a:spcPts val="1400"/>
            </a:lnSpc>
            <a:spcBef>
              <a:spcPts val="0"/>
            </a:spcBef>
            <a:spcAft>
              <a:spcPts val="0"/>
            </a:spcAft>
            <a:buClrTx/>
            <a:buSzTx/>
            <a:buFontTx/>
            <a:buNone/>
            <a:tabLst/>
            <a:defRPr/>
          </a:pPr>
          <a:endParaRPr kumimoji="1" lang="en-US" altLang="ja-JP" sz="1000" b="0" i="0" u="none" strike="noStrike" kern="1200" cap="none" spc="0" normalizeH="0" baseline="0" noProof="0" dirty="0" smtClean="0">
            <a:ln>
              <a:noFill/>
            </a:ln>
            <a:solidFill>
              <a:sysClr val="windowText" lastClr="000000"/>
            </a:solidFill>
            <a:effectLst/>
            <a:uLnTx/>
            <a:uFillTx/>
            <a:latin typeface="Meiryo UI" panose="020B0604030504040204" pitchFamily="50" charset="-128"/>
            <a:ea typeface="Meiryo UI" panose="020B0604030504040204" pitchFamily="50" charset="-128"/>
            <a:cs typeface="+mn-cs"/>
          </a:endParaRPr>
        </a:p>
        <a:p>
          <a:pPr marL="0" marR="0" lvl="0" indent="0" algn="l" defTabSz="755934" rtl="0" eaLnBrk="1" fontAlgn="auto" latinLnBrk="0" hangingPunct="1">
            <a:lnSpc>
              <a:spcPts val="1400"/>
            </a:lnSpc>
            <a:spcBef>
              <a:spcPts val="0"/>
            </a:spcBef>
            <a:spcAft>
              <a:spcPts val="0"/>
            </a:spcAft>
            <a:buClrTx/>
            <a:buSzTx/>
            <a:buFontTx/>
            <a:buNone/>
            <a:tabLst/>
            <a:defRPr/>
          </a:pPr>
          <a:r>
            <a:rPr kumimoji="1" lang="ja-JP" altLang="en-US" sz="1000" b="0" i="0" u="none" strike="noStrike" kern="1200" cap="none" spc="0" normalizeH="0" baseline="0" noProof="0" dirty="0" smtClean="0">
              <a:ln>
                <a:noFill/>
              </a:ln>
              <a:solidFill>
                <a:sysClr val="windowText" lastClr="000000"/>
              </a:solidFill>
              <a:effectLst/>
              <a:uLnTx/>
              <a:uFillTx/>
              <a:latin typeface="Meiryo UI" panose="020B0604030504040204" pitchFamily="50" charset="-128"/>
              <a:ea typeface="Meiryo UI" panose="020B0604030504040204" pitchFamily="50" charset="-128"/>
              <a:cs typeface="+mn-cs"/>
            </a:rPr>
            <a:t>［宿泊を要しない日］</a:t>
          </a:r>
          <a:endParaRPr kumimoji="1" lang="en-US" altLang="ja-JP" sz="1000" b="0" i="0" u="none" strike="noStrike" kern="1200" cap="none" spc="0" normalizeH="0" baseline="0" noProof="0" dirty="0" smtClean="0">
            <a:ln>
              <a:noFill/>
            </a:ln>
            <a:solidFill>
              <a:sysClr val="windowText" lastClr="000000"/>
            </a:solidFill>
            <a:effectLst/>
            <a:uLnTx/>
            <a:uFillTx/>
            <a:latin typeface="Meiryo UI" panose="020B0604030504040204" pitchFamily="50" charset="-128"/>
            <a:ea typeface="Meiryo UI" panose="020B0604030504040204" pitchFamily="50" charset="-128"/>
            <a:cs typeface="+mn-cs"/>
          </a:endParaRPr>
        </a:p>
        <a:p>
          <a:pPr marL="0" marR="0" lvl="0" indent="0" algn="l" defTabSz="755934" rtl="0" eaLnBrk="1" fontAlgn="auto" latinLnBrk="0" hangingPunct="1">
            <a:lnSpc>
              <a:spcPts val="1400"/>
            </a:lnSpc>
            <a:spcBef>
              <a:spcPts val="0"/>
            </a:spcBef>
            <a:spcAft>
              <a:spcPts val="0"/>
            </a:spcAft>
            <a:buClrTx/>
            <a:buSzTx/>
            <a:buFont typeface="Arial" panose="020B0604020202020204" pitchFamily="34" charset="0"/>
            <a:buNone/>
            <a:tabLst/>
            <a:defRPr/>
          </a:pPr>
          <a:r>
            <a:rPr kumimoji="1" lang="ja-JP" altLang="en-US" sz="1000" b="0" i="0" u="none" strike="noStrike" kern="1200" cap="none" spc="-30" normalizeH="0" baseline="0" noProof="0" dirty="0" smtClean="0">
              <a:ln>
                <a:noFill/>
              </a:ln>
              <a:solidFill>
                <a:sysClr val="windowText" lastClr="000000"/>
              </a:solidFill>
              <a:effectLst/>
              <a:uLnTx/>
              <a:uFillTx/>
              <a:latin typeface="Meiryo UI" panose="020B0604030504040204" pitchFamily="50" charset="-128"/>
              <a:ea typeface="Meiryo UI" panose="020B0604030504040204" pitchFamily="50" charset="-128"/>
              <a:cs typeface="+mn-cs"/>
            </a:rPr>
            <a:t>　１日の移動距離が鉄道</a:t>
          </a:r>
          <a:r>
            <a:rPr kumimoji="1" lang="en-US" altLang="ja-JP" sz="1000" b="0" i="0" u="none" strike="noStrike" kern="1200" cap="none" spc="-30" normalizeH="0" baseline="0" noProof="0" dirty="0" smtClean="0">
              <a:ln>
                <a:noFill/>
              </a:ln>
              <a:solidFill>
                <a:sysClr val="windowText" lastClr="000000"/>
              </a:solidFill>
              <a:effectLst/>
              <a:uLnTx/>
              <a:uFillTx/>
              <a:latin typeface="Meiryo UI" panose="020B0604030504040204" pitchFamily="50" charset="-128"/>
              <a:ea typeface="Meiryo UI" panose="020B0604030504040204" pitchFamily="50" charset="-128"/>
              <a:cs typeface="+mn-cs"/>
            </a:rPr>
            <a:t> 100km </a:t>
          </a:r>
          <a:r>
            <a:rPr kumimoji="1" lang="ja-JP" altLang="en-US" sz="1000" b="0" i="0" u="none" strike="noStrike" kern="1200" cap="none" spc="-30" normalizeH="0" baseline="0" noProof="0" dirty="0" smtClean="0">
              <a:ln>
                <a:noFill/>
              </a:ln>
              <a:solidFill>
                <a:sysClr val="windowText" lastClr="000000"/>
              </a:solidFill>
              <a:effectLst/>
              <a:uLnTx/>
              <a:uFillTx/>
              <a:latin typeface="Meiryo UI" panose="020B0604030504040204" pitchFamily="50" charset="-128"/>
              <a:ea typeface="Meiryo UI" panose="020B0604030504040204" pitchFamily="50" charset="-128"/>
              <a:cs typeface="+mn-cs"/>
            </a:rPr>
            <a:t>未満、水路</a:t>
          </a:r>
          <a:r>
            <a:rPr kumimoji="1" lang="en-US" altLang="ja-JP" sz="1000" b="0" i="0" u="none" strike="noStrike" kern="1200" cap="none" spc="-30" normalizeH="0" baseline="0" noProof="0" dirty="0" smtClean="0">
              <a:ln>
                <a:noFill/>
              </a:ln>
              <a:solidFill>
                <a:sysClr val="windowText" lastClr="000000"/>
              </a:solidFill>
              <a:effectLst/>
              <a:uLnTx/>
              <a:uFillTx/>
              <a:latin typeface="Meiryo UI" panose="020B0604030504040204" pitchFamily="50" charset="-128"/>
              <a:ea typeface="Meiryo UI" panose="020B0604030504040204" pitchFamily="50" charset="-128"/>
              <a:cs typeface="+mn-cs"/>
            </a:rPr>
            <a:t> 50km </a:t>
          </a:r>
          <a:r>
            <a:rPr kumimoji="1" lang="ja-JP" altLang="en-US" sz="1000" b="0" i="0" u="none" strike="noStrike" kern="1200" cap="none" spc="-30" normalizeH="0" baseline="0" noProof="0" dirty="0" smtClean="0">
              <a:ln>
                <a:noFill/>
              </a:ln>
              <a:solidFill>
                <a:sysClr val="windowText" lastClr="000000"/>
              </a:solidFill>
              <a:effectLst/>
              <a:uLnTx/>
              <a:uFillTx/>
              <a:latin typeface="Meiryo UI" panose="020B0604030504040204" pitchFamily="50" charset="-128"/>
              <a:ea typeface="Meiryo UI" panose="020B0604030504040204" pitchFamily="50" charset="-128"/>
              <a:cs typeface="+mn-cs"/>
            </a:rPr>
            <a:t>未満、</a:t>
          </a:r>
          <a:endParaRPr kumimoji="1" lang="en-US" altLang="ja-JP" sz="1000" b="0" i="0" u="none" strike="noStrike" kern="1200" cap="none" spc="-30" normalizeH="0" baseline="0" noProof="0" dirty="0" smtClean="0">
            <a:ln>
              <a:noFill/>
            </a:ln>
            <a:solidFill>
              <a:sysClr val="windowText" lastClr="000000"/>
            </a:solidFill>
            <a:effectLst/>
            <a:uLnTx/>
            <a:uFillTx/>
            <a:latin typeface="Meiryo UI" panose="020B0604030504040204" pitchFamily="50" charset="-128"/>
            <a:ea typeface="Meiryo UI" panose="020B0604030504040204" pitchFamily="50" charset="-128"/>
            <a:cs typeface="+mn-cs"/>
          </a:endParaRPr>
        </a:p>
        <a:p>
          <a:pPr marL="0" marR="0" lvl="0" indent="0" algn="l" defTabSz="755934" rtl="0" eaLnBrk="1" fontAlgn="auto" latinLnBrk="0" hangingPunct="1">
            <a:lnSpc>
              <a:spcPts val="1400"/>
            </a:lnSpc>
            <a:spcBef>
              <a:spcPts val="0"/>
            </a:spcBef>
            <a:spcAft>
              <a:spcPts val="0"/>
            </a:spcAft>
            <a:buClrTx/>
            <a:buSzTx/>
            <a:buFont typeface="Arial" panose="020B0604020202020204" pitchFamily="34" charset="0"/>
            <a:buNone/>
            <a:tabLst/>
            <a:defRPr/>
          </a:pPr>
          <a:r>
            <a:rPr kumimoji="1" lang="ja-JP" altLang="en-US" sz="1000" b="0" i="0" u="none" strike="noStrike" kern="1200" cap="none" spc="-30" normalizeH="0" baseline="0" noProof="0" dirty="0" smtClean="0">
              <a:ln>
                <a:noFill/>
              </a:ln>
              <a:solidFill>
                <a:sysClr val="windowText" lastClr="000000"/>
              </a:solidFill>
              <a:effectLst/>
              <a:uLnTx/>
              <a:uFillTx/>
              <a:latin typeface="Meiryo UI" panose="020B0604030504040204" pitchFamily="50" charset="-128"/>
              <a:ea typeface="Meiryo UI" panose="020B0604030504040204" pitchFamily="50" charset="-128"/>
              <a:cs typeface="+mn-cs"/>
            </a:rPr>
            <a:t>　陸路</a:t>
          </a:r>
          <a:r>
            <a:rPr kumimoji="1" lang="en-US" altLang="ja-JP" sz="1000" b="0" i="0" u="none" strike="noStrike" kern="1200" cap="none" spc="-30" normalizeH="0" baseline="0" noProof="0" dirty="0" smtClean="0">
              <a:ln>
                <a:noFill/>
              </a:ln>
              <a:solidFill>
                <a:sysClr val="windowText" lastClr="000000"/>
              </a:solidFill>
              <a:effectLst/>
              <a:uLnTx/>
              <a:uFillTx/>
              <a:latin typeface="Meiryo UI" panose="020B0604030504040204" pitchFamily="50" charset="-128"/>
              <a:ea typeface="Meiryo UI" panose="020B0604030504040204" pitchFamily="50" charset="-128"/>
              <a:cs typeface="+mn-cs"/>
            </a:rPr>
            <a:t> 25km </a:t>
          </a:r>
          <a:r>
            <a:rPr kumimoji="1" lang="ja-JP" altLang="en-US" sz="1000" b="0" i="0" u="none" strike="noStrike" kern="1200" cap="none" spc="-30" normalizeH="0" baseline="0" noProof="0" dirty="0" smtClean="0">
              <a:ln>
                <a:noFill/>
              </a:ln>
              <a:solidFill>
                <a:sysClr val="windowText" lastClr="000000"/>
              </a:solidFill>
              <a:effectLst/>
              <a:uLnTx/>
              <a:uFillTx/>
              <a:latin typeface="Meiryo UI" panose="020B0604030504040204" pitchFamily="50" charset="-128"/>
              <a:ea typeface="Meiryo UI" panose="020B0604030504040204" pitchFamily="50" charset="-128"/>
              <a:cs typeface="+mn-cs"/>
            </a:rPr>
            <a:t>未満</a:t>
          </a:r>
          <a:r>
            <a:rPr kumimoji="1" lang="ja-JP" altLang="en-US" sz="1000" b="0" i="0" u="none" strike="noStrike" kern="1200" cap="none" spc="0" normalizeH="0" baseline="0" noProof="0" dirty="0" smtClean="0">
              <a:ln>
                <a:noFill/>
              </a:ln>
              <a:solidFill>
                <a:sysClr val="windowText" lastClr="000000"/>
              </a:solidFill>
              <a:effectLst/>
              <a:uLnTx/>
              <a:uFillTx/>
              <a:latin typeface="Meiryo UI" panose="020B0604030504040204" pitchFamily="50" charset="-128"/>
              <a:ea typeface="Meiryo UI" panose="020B0604030504040204" pitchFamily="50" charset="-128"/>
              <a:cs typeface="+mn-cs"/>
            </a:rPr>
            <a:t>の場合、　計上不可</a:t>
          </a:r>
          <a:endParaRPr kumimoji="1" lang="en-US" altLang="ja-JP" sz="1000" b="0" i="0" u="none" strike="noStrike" kern="1200" cap="none" spc="0" normalizeH="0" baseline="0" noProof="0" dirty="0" smtClean="0">
            <a:ln>
              <a:noFill/>
            </a:ln>
            <a:solidFill>
              <a:sysClr val="windowText" lastClr="000000"/>
            </a:solidFill>
            <a:effectLst/>
            <a:uLnTx/>
            <a:uFillTx/>
            <a:latin typeface="Meiryo UI" panose="020B0604030504040204" pitchFamily="50" charset="-128"/>
            <a:ea typeface="Meiryo UI" panose="020B0604030504040204" pitchFamily="50" charset="-128"/>
            <a:cs typeface="+mn-cs"/>
          </a:endParaRPr>
        </a:p>
        <a:p>
          <a:pPr marL="0" marR="0" lvl="0" indent="0" algn="l" defTabSz="755934" rtl="0" eaLnBrk="1" fontAlgn="auto" latinLnBrk="0" hangingPunct="1">
            <a:lnSpc>
              <a:spcPts val="1400"/>
            </a:lnSpc>
            <a:spcBef>
              <a:spcPts val="0"/>
            </a:spcBef>
            <a:spcAft>
              <a:spcPts val="0"/>
            </a:spcAft>
            <a:buClrTx/>
            <a:buSzTx/>
            <a:buFont typeface="Arial" panose="020B0604020202020204" pitchFamily="34" charset="0"/>
            <a:buNone/>
            <a:tabLst/>
            <a:defRPr/>
          </a:pPr>
          <a:r>
            <a:rPr kumimoji="1" lang="ja-JP" altLang="en-US" sz="1000" b="0" i="0" u="none" strike="noStrike" kern="1200" cap="none" spc="0" normalizeH="0" baseline="0" noProof="0" dirty="0" smtClean="0">
              <a:ln>
                <a:noFill/>
              </a:ln>
              <a:solidFill>
                <a:sysClr val="windowText" lastClr="000000"/>
              </a:solidFill>
              <a:effectLst/>
              <a:uLnTx/>
              <a:uFillTx/>
              <a:latin typeface="Meiryo UI" panose="020B0604030504040204" pitchFamily="50" charset="-128"/>
              <a:ea typeface="Meiryo UI" panose="020B0604030504040204" pitchFamily="50" charset="-128"/>
              <a:cs typeface="+mn-cs"/>
            </a:rPr>
            <a:t>　</a:t>
          </a:r>
          <a:endParaRPr kumimoji="1" lang="en-US" altLang="ja-JP" sz="1000" b="0" i="0" u="none" strike="noStrike" kern="1200" cap="none" spc="0" normalizeH="0" baseline="0" noProof="0" dirty="0" smtClean="0">
            <a:ln>
              <a:noFill/>
            </a:ln>
            <a:solidFill>
              <a:sysClr val="windowText" lastClr="000000"/>
            </a:solidFill>
            <a:effectLst/>
            <a:uLnTx/>
            <a:uFillTx/>
            <a:latin typeface="Meiryo UI" panose="020B0604030504040204" pitchFamily="50" charset="-128"/>
            <a:ea typeface="Meiryo UI" panose="020B0604030504040204" pitchFamily="50" charset="-128"/>
            <a:cs typeface="+mn-cs"/>
          </a:endParaRPr>
        </a:p>
        <a:p>
          <a:pPr marL="0" marR="0" lvl="0" indent="0" algn="l" defTabSz="755934" rtl="0" eaLnBrk="1" fontAlgn="auto" latinLnBrk="0" hangingPunct="1">
            <a:lnSpc>
              <a:spcPts val="1400"/>
            </a:lnSpc>
            <a:spcBef>
              <a:spcPts val="0"/>
            </a:spcBef>
            <a:spcAft>
              <a:spcPts val="0"/>
            </a:spcAft>
            <a:buClrTx/>
            <a:buSzTx/>
            <a:buFont typeface="Arial" panose="020B0604020202020204" pitchFamily="34" charset="0"/>
            <a:buNone/>
            <a:tabLst/>
            <a:defRPr/>
          </a:pPr>
          <a:r>
            <a:rPr kumimoji="1" lang="ja-JP" altLang="en-US" sz="1000" b="0" i="0" u="none" strike="noStrike" kern="1200" cap="none" spc="0" normalizeH="0" baseline="0" noProof="0" dirty="0" smtClean="0">
              <a:ln>
                <a:noFill/>
              </a:ln>
              <a:solidFill>
                <a:sysClr val="windowText" lastClr="000000"/>
              </a:solidFill>
              <a:effectLst/>
              <a:uLnTx/>
              <a:uFillTx/>
              <a:latin typeface="Meiryo UI" panose="020B0604030504040204" pitchFamily="50" charset="-128"/>
              <a:ea typeface="Meiryo UI" panose="020B0604030504040204" pitchFamily="50" charset="-128"/>
              <a:cs typeface="+mn-cs"/>
            </a:rPr>
            <a:t>　それ以外の場合は１日</a:t>
          </a:r>
          <a:r>
            <a:rPr kumimoji="1" lang="en-US" altLang="ja-JP" sz="1000" b="0" i="0" u="none" strike="noStrike" kern="1200" cap="none" spc="0" normalizeH="0" baseline="0" noProof="0" dirty="0" smtClean="0">
              <a:ln>
                <a:noFill/>
              </a:ln>
              <a:solidFill>
                <a:sysClr val="windowText" lastClr="000000"/>
              </a:solidFill>
              <a:effectLst/>
              <a:uLnTx/>
              <a:uFillTx/>
              <a:latin typeface="Meiryo UI" panose="020B0604030504040204" pitchFamily="50" charset="-128"/>
              <a:ea typeface="Meiryo UI" panose="020B0604030504040204" pitchFamily="50" charset="-128"/>
              <a:cs typeface="+mn-cs"/>
            </a:rPr>
            <a:t>1,100</a:t>
          </a:r>
          <a:r>
            <a:rPr kumimoji="1" lang="ja-JP" altLang="en-US" sz="1000" b="0" i="0" u="none" strike="noStrike" kern="1200" cap="none" spc="0" normalizeH="0" baseline="0" noProof="0" dirty="0" smtClean="0">
              <a:ln>
                <a:noFill/>
              </a:ln>
              <a:solidFill>
                <a:sysClr val="windowText" lastClr="000000"/>
              </a:solidFill>
              <a:effectLst/>
              <a:uLnTx/>
              <a:uFillTx/>
              <a:latin typeface="Meiryo UI" panose="020B0604030504040204" pitchFamily="50" charset="-128"/>
              <a:ea typeface="Meiryo UI" panose="020B0604030504040204" pitchFamily="50" charset="-128"/>
              <a:cs typeface="+mn-cs"/>
            </a:rPr>
            <a:t>円</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24</xdr:col>
      <xdr:colOff>241300</xdr:colOff>
      <xdr:row>1</xdr:row>
      <xdr:rowOff>101600</xdr:rowOff>
    </xdr:from>
    <xdr:to>
      <xdr:col>28</xdr:col>
      <xdr:colOff>101600</xdr:colOff>
      <xdr:row>5</xdr:row>
      <xdr:rowOff>190500</xdr:rowOff>
    </xdr:to>
    <xdr:sp macro="" textlink="">
      <xdr:nvSpPr>
        <xdr:cNvPr id="2" name="正方形/長方形 1"/>
        <xdr:cNvSpPr/>
      </xdr:nvSpPr>
      <xdr:spPr>
        <a:xfrm>
          <a:off x="20015200" y="387350"/>
          <a:ext cx="2946400" cy="1231900"/>
        </a:xfrm>
        <a:prstGeom prst="rect">
          <a:avLst/>
        </a:prstGeom>
        <a:solidFill>
          <a:schemeClr val="bg1"/>
        </a:solid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5400">
              <a:solidFill>
                <a:srgbClr val="FF0000"/>
              </a:solidFill>
              <a:latin typeface="Meiryo UI" panose="020B0604030504040204" pitchFamily="50" charset="-128"/>
              <a:ea typeface="Meiryo UI" panose="020B0604030504040204" pitchFamily="50" charset="-128"/>
            </a:rPr>
            <a:t>入力例</a:t>
          </a:r>
        </a:p>
      </xdr:txBody>
    </xdr:sp>
    <xdr:clientData/>
  </xdr:twoCellAnchor>
  <xdr:twoCellAnchor>
    <xdr:from>
      <xdr:col>29</xdr:col>
      <xdr:colOff>241300</xdr:colOff>
      <xdr:row>4</xdr:row>
      <xdr:rowOff>114300</xdr:rowOff>
    </xdr:from>
    <xdr:to>
      <xdr:col>35</xdr:col>
      <xdr:colOff>215900</xdr:colOff>
      <xdr:row>5</xdr:row>
      <xdr:rowOff>228600</xdr:rowOff>
    </xdr:to>
    <xdr:sp macro="" textlink="">
      <xdr:nvSpPr>
        <xdr:cNvPr id="3" name="Text Box 1"/>
        <xdr:cNvSpPr txBox="1">
          <a:spLocks noChangeArrowheads="1"/>
        </xdr:cNvSpPr>
      </xdr:nvSpPr>
      <xdr:spPr bwMode="auto">
        <a:xfrm>
          <a:off x="24215725" y="1257300"/>
          <a:ext cx="4660900" cy="400050"/>
        </a:xfrm>
        <a:prstGeom prst="rect">
          <a:avLst/>
        </a:prstGeom>
        <a:solidFill>
          <a:schemeClr val="accent5">
            <a:lumMod val="20000"/>
            <a:lumOff val="80000"/>
          </a:schemeClr>
        </a:solidFill>
        <a:ln w="9525">
          <a:solidFill>
            <a:srgbClr val="0000FF"/>
          </a:solidFill>
          <a:miter lim="800000"/>
          <a:headEnd/>
          <a:tailEnd/>
        </a:ln>
      </xdr:spPr>
      <xdr:txBody>
        <a:bodyPr vertOverflow="clip" wrap="square" lIns="27432" tIns="22860" rIns="0" bIns="0" anchor="ctr" upright="1"/>
        <a:lstStyle/>
        <a:p>
          <a:pPr algn="ctr" rtl="0">
            <a:defRPr sz="1000"/>
          </a:pPr>
          <a:r>
            <a:rPr lang="ja-JP" altLang="en-US" sz="1200" b="0" i="0" u="none" strike="noStrike" baseline="0">
              <a:solidFill>
                <a:srgbClr val="000000"/>
              </a:solidFill>
              <a:latin typeface="Meiryo UI"/>
              <a:ea typeface="Meiryo UI"/>
            </a:rPr>
            <a:t>＊青色の欄には計算式が設定されていますので入力しないでください。</a:t>
          </a:r>
        </a:p>
      </xdr:txBody>
    </xdr:sp>
    <xdr:clientData/>
  </xdr:twoCellAnchor>
  <xdr:twoCellAnchor>
    <xdr:from>
      <xdr:col>25</xdr:col>
      <xdr:colOff>779319</xdr:colOff>
      <xdr:row>23</xdr:row>
      <xdr:rowOff>86590</xdr:rowOff>
    </xdr:from>
    <xdr:to>
      <xdr:col>34</xdr:col>
      <xdr:colOff>76200</xdr:colOff>
      <xdr:row>36</xdr:row>
      <xdr:rowOff>277091</xdr:rowOff>
    </xdr:to>
    <xdr:sp macro="" textlink="">
      <xdr:nvSpPr>
        <xdr:cNvPr id="4" name="正方形/長方形 3"/>
        <xdr:cNvSpPr/>
      </xdr:nvSpPr>
      <xdr:spPr>
        <a:xfrm>
          <a:off x="20800869" y="6658840"/>
          <a:ext cx="7555056" cy="3905251"/>
        </a:xfrm>
        <a:prstGeom prst="rect">
          <a:avLst/>
        </a:prstGeom>
        <a:solidFill>
          <a:srgbClr val="FFFFE1"/>
        </a:solid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latin typeface="Meiryo UI" panose="020B0604030504040204" pitchFamily="50" charset="-128"/>
              <a:ea typeface="Meiryo UI" panose="020B0604030504040204" pitchFamily="50" charset="-128"/>
            </a:rPr>
            <a:t>◆氏名、時間、日数、回数など　すべての内容が　</a:t>
          </a:r>
          <a:r>
            <a:rPr kumimoji="1" lang="en-US" altLang="ja-JP" sz="1100">
              <a:solidFill>
                <a:schemeClr val="tx1"/>
              </a:solidFill>
              <a:latin typeface="Meiryo UI" panose="020B0604030504040204" pitchFamily="50" charset="-128"/>
              <a:ea typeface="Meiryo UI" panose="020B0604030504040204" pitchFamily="50" charset="-128"/>
            </a:rPr>
            <a:t>【</a:t>
          </a:r>
          <a:r>
            <a:rPr kumimoji="1" lang="ja-JP" altLang="en-US" sz="1100">
              <a:solidFill>
                <a:schemeClr val="tx1"/>
              </a:solidFill>
              <a:latin typeface="Meiryo UI" panose="020B0604030504040204" pitchFamily="50" charset="-128"/>
              <a:ea typeface="Meiryo UI" panose="020B0604030504040204" pitchFamily="50" charset="-128"/>
            </a:rPr>
            <a:t>様式</a:t>
          </a:r>
          <a:r>
            <a:rPr kumimoji="1" lang="en-US" altLang="ja-JP" sz="1100">
              <a:solidFill>
                <a:schemeClr val="tx1"/>
              </a:solidFill>
              <a:latin typeface="Meiryo UI" panose="020B0604030504040204" pitchFamily="50" charset="-128"/>
              <a:ea typeface="Meiryo UI" panose="020B0604030504040204" pitchFamily="50" charset="-128"/>
            </a:rPr>
            <a:t>4-</a:t>
          </a:r>
          <a:r>
            <a:rPr kumimoji="1" lang="ja-JP" altLang="en-US" sz="1100">
              <a:solidFill>
                <a:schemeClr val="tx1"/>
              </a:solidFill>
              <a:latin typeface="Meiryo UI" panose="020B0604030504040204" pitchFamily="50" charset="-128"/>
              <a:ea typeface="Meiryo UI" panose="020B0604030504040204" pitchFamily="50" charset="-128"/>
            </a:rPr>
            <a:t>付属</a:t>
          </a:r>
          <a:r>
            <a:rPr kumimoji="1" lang="en-US" altLang="ja-JP" sz="1100">
              <a:solidFill>
                <a:schemeClr val="tx1"/>
              </a:solidFill>
              <a:latin typeface="Meiryo UI" panose="020B0604030504040204" pitchFamily="50" charset="-128"/>
              <a:ea typeface="Meiryo UI" panose="020B0604030504040204" pitchFamily="50" charset="-128"/>
            </a:rPr>
            <a:t>1】【</a:t>
          </a:r>
          <a:r>
            <a:rPr kumimoji="1" lang="ja-JP" altLang="en-US" sz="1100">
              <a:solidFill>
                <a:schemeClr val="tx1"/>
              </a:solidFill>
              <a:latin typeface="Meiryo UI" panose="020B0604030504040204" pitchFamily="50" charset="-128"/>
              <a:ea typeface="Meiryo UI" panose="020B0604030504040204" pitchFamily="50" charset="-128"/>
            </a:rPr>
            <a:t>様式</a:t>
          </a:r>
          <a:r>
            <a:rPr kumimoji="1" lang="en-US" altLang="ja-JP" sz="1100">
              <a:solidFill>
                <a:schemeClr val="tx1"/>
              </a:solidFill>
              <a:latin typeface="Meiryo UI" panose="020B0604030504040204" pitchFamily="50" charset="-128"/>
              <a:ea typeface="Meiryo UI" panose="020B0604030504040204" pitchFamily="50" charset="-128"/>
            </a:rPr>
            <a:t>4-</a:t>
          </a:r>
          <a:r>
            <a:rPr kumimoji="1" lang="ja-JP" altLang="en-US" sz="1100">
              <a:solidFill>
                <a:schemeClr val="tx1"/>
              </a:solidFill>
              <a:latin typeface="Meiryo UI" panose="020B0604030504040204" pitchFamily="50" charset="-128"/>
              <a:ea typeface="Meiryo UI" panose="020B0604030504040204" pitchFamily="50" charset="-128"/>
            </a:rPr>
            <a:t>付属</a:t>
          </a:r>
          <a:r>
            <a:rPr kumimoji="1" lang="en-US" altLang="ja-JP" sz="1100">
              <a:solidFill>
                <a:schemeClr val="tx1"/>
              </a:solidFill>
              <a:latin typeface="Meiryo UI" panose="020B0604030504040204" pitchFamily="50" charset="-128"/>
              <a:ea typeface="Meiryo UI" panose="020B0604030504040204" pitchFamily="50" charset="-128"/>
            </a:rPr>
            <a:t>3】</a:t>
          </a:r>
          <a:r>
            <a:rPr kumimoji="1" lang="ja-JP" altLang="en-US" sz="1100">
              <a:solidFill>
                <a:schemeClr val="tx1"/>
              </a:solidFill>
              <a:latin typeface="Meiryo UI" panose="020B0604030504040204" pitchFamily="50" charset="-128"/>
              <a:ea typeface="Meiryo UI" panose="020B0604030504040204" pitchFamily="50" charset="-128"/>
            </a:rPr>
            <a:t>と合致するよう確認してください。</a:t>
          </a:r>
          <a:endParaRPr kumimoji="1" lang="en-US" altLang="ja-JP" sz="1100">
            <a:solidFill>
              <a:schemeClr val="tx1"/>
            </a:solidFill>
            <a:latin typeface="Meiryo UI" panose="020B0604030504040204" pitchFamily="50" charset="-128"/>
            <a:ea typeface="Meiryo UI" panose="020B0604030504040204" pitchFamily="50" charset="-128"/>
          </a:endParaRPr>
        </a:p>
        <a:p>
          <a:pPr algn="l"/>
          <a:r>
            <a:rPr kumimoji="1" lang="ja-JP" altLang="en-US" sz="1100">
              <a:solidFill>
                <a:schemeClr val="tx1"/>
              </a:solidFill>
              <a:latin typeface="Meiryo UI" panose="020B0604030504040204" pitchFamily="50" charset="-128"/>
              <a:ea typeface="Meiryo UI" panose="020B0604030504040204" pitchFamily="50" charset="-128"/>
            </a:rPr>
            <a:t>◆事前打ち合わせ謝金</a:t>
          </a:r>
          <a:endParaRPr kumimoji="1" lang="en-US" altLang="ja-JP" sz="1100">
            <a:solidFill>
              <a:schemeClr val="tx1"/>
            </a:solidFill>
            <a:latin typeface="Meiryo UI" panose="020B0604030504040204" pitchFamily="50" charset="-128"/>
            <a:ea typeface="Meiryo UI" panose="020B0604030504040204" pitchFamily="50" charset="-128"/>
          </a:endParaRPr>
        </a:p>
        <a:p>
          <a:pPr algn="l"/>
          <a:r>
            <a:rPr kumimoji="1" lang="ja-JP" altLang="en-US" sz="1100">
              <a:solidFill>
                <a:schemeClr val="tx1"/>
              </a:solidFill>
              <a:latin typeface="Meiryo UI" panose="020B0604030504040204" pitchFamily="50" charset="-128"/>
              <a:ea typeface="Meiryo UI" panose="020B0604030504040204" pitchFamily="50" charset="-128"/>
            </a:rPr>
            <a:t>　</a:t>
          </a:r>
          <a:r>
            <a:rPr kumimoji="1" lang="en-US" altLang="ja-JP" sz="1100">
              <a:solidFill>
                <a:schemeClr val="tx1"/>
              </a:solidFill>
              <a:latin typeface="Meiryo UI" panose="020B0604030504040204" pitchFamily="50" charset="-128"/>
              <a:ea typeface="Meiryo UI" panose="020B0604030504040204" pitchFamily="50" charset="-128"/>
            </a:rPr>
            <a:t>【</a:t>
          </a:r>
          <a:r>
            <a:rPr kumimoji="1" lang="ja-JP" altLang="en-US" sz="1100">
              <a:solidFill>
                <a:schemeClr val="tx1"/>
              </a:solidFill>
              <a:latin typeface="Meiryo UI" panose="020B0604030504040204" pitchFamily="50" charset="-128"/>
              <a:ea typeface="Meiryo UI" panose="020B0604030504040204" pitchFamily="50" charset="-128"/>
            </a:rPr>
            <a:t>様式</a:t>
          </a:r>
          <a:r>
            <a:rPr kumimoji="1" lang="en-US" altLang="ja-JP" sz="1100">
              <a:solidFill>
                <a:schemeClr val="tx1"/>
              </a:solidFill>
              <a:latin typeface="Meiryo UI" panose="020B0604030504040204" pitchFamily="50" charset="-128"/>
              <a:ea typeface="Meiryo UI" panose="020B0604030504040204" pitchFamily="50" charset="-128"/>
            </a:rPr>
            <a:t>4-</a:t>
          </a:r>
          <a:r>
            <a:rPr kumimoji="1" lang="ja-JP" altLang="en-US" sz="1100">
              <a:solidFill>
                <a:schemeClr val="tx1"/>
              </a:solidFill>
              <a:latin typeface="Meiryo UI" panose="020B0604030504040204" pitchFamily="50" charset="-128"/>
              <a:ea typeface="Meiryo UI" panose="020B0604030504040204" pitchFamily="50" charset="-128"/>
            </a:rPr>
            <a:t>付属</a:t>
          </a:r>
          <a:r>
            <a:rPr kumimoji="1" lang="en-US" altLang="ja-JP" sz="1100">
              <a:solidFill>
                <a:schemeClr val="tx1"/>
              </a:solidFill>
              <a:latin typeface="Meiryo UI" panose="020B0604030504040204" pitchFamily="50" charset="-128"/>
              <a:ea typeface="Meiryo UI" panose="020B0604030504040204" pitchFamily="50" charset="-128"/>
            </a:rPr>
            <a:t>1】AO</a:t>
          </a:r>
          <a:r>
            <a:rPr kumimoji="1" lang="ja-JP" altLang="en-US" sz="1100">
              <a:solidFill>
                <a:schemeClr val="tx1"/>
              </a:solidFill>
              <a:latin typeface="Meiryo UI" panose="020B0604030504040204" pitchFamily="50" charset="-128"/>
              <a:ea typeface="Meiryo UI" panose="020B0604030504040204" pitchFamily="50" charset="-128"/>
            </a:rPr>
            <a:t>列：謝金発生合計時間を時間単位で入力してください。</a:t>
          </a:r>
          <a:endParaRPr kumimoji="1" lang="en-US" altLang="ja-JP" sz="1100">
            <a:solidFill>
              <a:schemeClr val="tx1"/>
            </a:solidFill>
            <a:latin typeface="Meiryo UI" panose="020B0604030504040204" pitchFamily="50" charset="-128"/>
            <a:ea typeface="Meiryo UI" panose="020B0604030504040204" pitchFamily="50" charset="-128"/>
          </a:endParaRPr>
        </a:p>
        <a:p>
          <a:pPr algn="l"/>
          <a:r>
            <a:rPr kumimoji="1" lang="ja-JP" altLang="en-US" sz="1100">
              <a:solidFill>
                <a:schemeClr val="tx1"/>
              </a:solidFill>
              <a:latin typeface="Meiryo UI" panose="020B0604030504040204" pitchFamily="50" charset="-128"/>
              <a:ea typeface="Meiryo UI" panose="020B0604030504040204" pitchFamily="50" charset="-128"/>
            </a:rPr>
            <a:t>　</a:t>
          </a:r>
          <a:r>
            <a:rPr kumimoji="1" lang="en-US" altLang="ja-JP" sz="1100">
              <a:solidFill>
                <a:schemeClr val="tx1"/>
              </a:solidFill>
              <a:latin typeface="Meiryo UI" panose="020B0604030504040204" pitchFamily="50" charset="-128"/>
              <a:ea typeface="Meiryo UI" panose="020B0604030504040204" pitchFamily="50" charset="-128"/>
            </a:rPr>
            <a:t>※30</a:t>
          </a:r>
          <a:r>
            <a:rPr kumimoji="1" lang="ja-JP" altLang="en-US" sz="1100">
              <a:solidFill>
                <a:schemeClr val="tx1"/>
              </a:solidFill>
              <a:latin typeface="Meiryo UI" panose="020B0604030504040204" pitchFamily="50" charset="-128"/>
              <a:ea typeface="Meiryo UI" panose="020B0604030504040204" pitchFamily="50" charset="-128"/>
            </a:rPr>
            <a:t>分未満は切り捨て、</a:t>
          </a:r>
          <a:r>
            <a:rPr kumimoji="1" lang="en-US" altLang="ja-JP" sz="1100">
              <a:solidFill>
                <a:schemeClr val="tx1"/>
              </a:solidFill>
              <a:latin typeface="Meiryo UI" panose="020B0604030504040204" pitchFamily="50" charset="-128"/>
              <a:ea typeface="Meiryo UI" panose="020B0604030504040204" pitchFamily="50" charset="-128"/>
            </a:rPr>
            <a:t>30</a:t>
          </a:r>
          <a:r>
            <a:rPr kumimoji="1" lang="ja-JP" altLang="en-US" sz="1100">
              <a:solidFill>
                <a:schemeClr val="tx1"/>
              </a:solidFill>
              <a:latin typeface="Meiryo UI" panose="020B0604030504040204" pitchFamily="50" charset="-128"/>
              <a:ea typeface="Meiryo UI" panose="020B0604030504040204" pitchFamily="50" charset="-128"/>
            </a:rPr>
            <a:t>分以上は切り上げとします。</a:t>
          </a:r>
          <a:endParaRPr kumimoji="1" lang="en-US" altLang="ja-JP" sz="1100">
            <a:solidFill>
              <a:schemeClr val="tx1"/>
            </a:solidFill>
            <a:latin typeface="Meiryo UI" panose="020B0604030504040204" pitchFamily="50" charset="-128"/>
            <a:ea typeface="Meiryo UI" panose="020B0604030504040204" pitchFamily="50" charset="-128"/>
          </a:endParaRPr>
        </a:p>
        <a:p>
          <a:pPr algn="l"/>
          <a:r>
            <a:rPr kumimoji="1" lang="ja-JP" altLang="en-US" sz="1100">
              <a:solidFill>
                <a:schemeClr val="tx1"/>
              </a:solidFill>
              <a:latin typeface="Meiryo UI" panose="020B0604030504040204" pitchFamily="50" charset="-128"/>
              <a:ea typeface="Meiryo UI" panose="020B0604030504040204" pitchFamily="50" charset="-128"/>
            </a:rPr>
            <a:t>◆事前打ち合わせ日当</a:t>
          </a:r>
          <a:endParaRPr kumimoji="1" lang="en-US" altLang="ja-JP" sz="1100">
            <a:solidFill>
              <a:schemeClr val="tx1"/>
            </a:solidFill>
            <a:latin typeface="Meiryo UI" panose="020B0604030504040204" pitchFamily="50" charset="-128"/>
            <a:ea typeface="Meiryo UI" panose="020B0604030504040204" pitchFamily="50" charset="-128"/>
          </a:endParaRPr>
        </a:p>
        <a:p>
          <a:pPr algn="l"/>
          <a:r>
            <a:rPr kumimoji="1" lang="ja-JP" altLang="en-US" sz="1100">
              <a:solidFill>
                <a:schemeClr val="tx1"/>
              </a:solidFill>
              <a:latin typeface="Meiryo UI" panose="020B0604030504040204" pitchFamily="50" charset="-128"/>
              <a:ea typeface="Meiryo UI" panose="020B0604030504040204" pitchFamily="50" charset="-128"/>
            </a:rPr>
            <a:t>　</a:t>
          </a:r>
          <a:r>
            <a:rPr kumimoji="1" lang="en-US" altLang="ja-JP" sz="1100">
              <a:solidFill>
                <a:schemeClr val="tx1"/>
              </a:solidFill>
              <a:latin typeface="Meiryo UI" panose="020B0604030504040204" pitchFamily="50" charset="-128"/>
              <a:ea typeface="Meiryo UI" panose="020B0604030504040204" pitchFamily="50" charset="-128"/>
            </a:rPr>
            <a:t>【</a:t>
          </a:r>
          <a:r>
            <a:rPr kumimoji="1" lang="ja-JP" altLang="en-US" sz="1100">
              <a:solidFill>
                <a:schemeClr val="tx1"/>
              </a:solidFill>
              <a:latin typeface="Meiryo UI" panose="020B0604030504040204" pitchFamily="50" charset="-128"/>
              <a:ea typeface="Meiryo UI" panose="020B0604030504040204" pitchFamily="50" charset="-128"/>
            </a:rPr>
            <a:t>様式</a:t>
          </a:r>
          <a:r>
            <a:rPr kumimoji="1" lang="en-US" altLang="ja-JP" sz="1100">
              <a:solidFill>
                <a:schemeClr val="tx1"/>
              </a:solidFill>
              <a:latin typeface="Meiryo UI" panose="020B0604030504040204" pitchFamily="50" charset="-128"/>
              <a:ea typeface="Meiryo UI" panose="020B0604030504040204" pitchFamily="50" charset="-128"/>
            </a:rPr>
            <a:t>4-</a:t>
          </a:r>
          <a:r>
            <a:rPr kumimoji="1" lang="ja-JP" altLang="en-US" sz="1100">
              <a:solidFill>
                <a:schemeClr val="tx1"/>
              </a:solidFill>
              <a:latin typeface="Meiryo UI" panose="020B0604030504040204" pitchFamily="50" charset="-128"/>
              <a:ea typeface="Meiryo UI" panose="020B0604030504040204" pitchFamily="50" charset="-128"/>
            </a:rPr>
            <a:t>付属</a:t>
          </a:r>
          <a:r>
            <a:rPr kumimoji="1" lang="en-US" altLang="ja-JP" sz="1100">
              <a:solidFill>
                <a:schemeClr val="tx1"/>
              </a:solidFill>
              <a:latin typeface="Meiryo UI" panose="020B0604030504040204" pitchFamily="50" charset="-128"/>
              <a:ea typeface="Meiryo UI" panose="020B0604030504040204" pitchFamily="50" charset="-128"/>
            </a:rPr>
            <a:t>1】AP</a:t>
          </a:r>
          <a:r>
            <a:rPr kumimoji="1" lang="ja-JP" altLang="en-US" sz="1100">
              <a:solidFill>
                <a:schemeClr val="tx1"/>
              </a:solidFill>
              <a:latin typeface="Meiryo UI" panose="020B0604030504040204" pitchFamily="50" charset="-128"/>
              <a:ea typeface="Meiryo UI" panose="020B0604030504040204" pitchFamily="50" charset="-128"/>
            </a:rPr>
            <a:t>列：日当発生合計日数を入力してください。</a:t>
          </a:r>
          <a:endParaRPr kumimoji="1" lang="en-US" altLang="ja-JP" sz="1100">
            <a:solidFill>
              <a:schemeClr val="tx1"/>
            </a:solidFill>
            <a:latin typeface="Meiryo UI" panose="020B0604030504040204" pitchFamily="50" charset="-128"/>
            <a:ea typeface="Meiryo UI" panose="020B0604030504040204" pitchFamily="50" charset="-128"/>
          </a:endParaRPr>
        </a:p>
        <a:p>
          <a:pPr algn="l"/>
          <a:r>
            <a:rPr kumimoji="1" lang="ja-JP" altLang="en-US" sz="1100">
              <a:solidFill>
                <a:schemeClr val="tx1"/>
              </a:solidFill>
              <a:latin typeface="Meiryo UI" panose="020B0604030504040204" pitchFamily="50" charset="-128"/>
              <a:ea typeface="Meiryo UI" panose="020B0604030504040204" pitchFamily="50" charset="-128"/>
            </a:rPr>
            <a:t>◆ワークショップ謝金：主指導者</a:t>
          </a:r>
          <a:endParaRPr kumimoji="1" lang="en-US" altLang="ja-JP" sz="1100">
            <a:solidFill>
              <a:schemeClr val="tx1"/>
            </a:solidFill>
            <a:latin typeface="Meiryo UI" panose="020B0604030504040204" pitchFamily="50" charset="-128"/>
            <a:ea typeface="Meiryo UI" panose="020B0604030504040204" pitchFamily="50" charset="-128"/>
          </a:endParaRPr>
        </a:p>
        <a:p>
          <a:pPr algn="l"/>
          <a:r>
            <a:rPr kumimoji="1" lang="ja-JP" altLang="en-US" sz="1100">
              <a:solidFill>
                <a:schemeClr val="tx1"/>
              </a:solidFill>
              <a:latin typeface="Meiryo UI" panose="020B0604030504040204" pitchFamily="50" charset="-128"/>
              <a:ea typeface="Meiryo UI" panose="020B0604030504040204" pitchFamily="50" charset="-128"/>
            </a:rPr>
            <a:t>　１日に複数回行っても１回となるため</a:t>
          </a:r>
          <a:r>
            <a:rPr kumimoji="1" lang="en-US" altLang="ja-JP" sz="1100">
              <a:solidFill>
                <a:schemeClr val="tx1"/>
              </a:solidFill>
              <a:latin typeface="Meiryo UI" panose="020B0604030504040204" pitchFamily="50" charset="-128"/>
              <a:ea typeface="Meiryo UI" panose="020B0604030504040204" pitchFamily="50" charset="-128"/>
            </a:rPr>
            <a:t>【</a:t>
          </a:r>
          <a:r>
            <a:rPr kumimoji="1" lang="ja-JP" altLang="en-US" sz="1100">
              <a:solidFill>
                <a:schemeClr val="tx1"/>
              </a:solidFill>
              <a:latin typeface="Meiryo UI" panose="020B0604030504040204" pitchFamily="50" charset="-128"/>
              <a:ea typeface="Meiryo UI" panose="020B0604030504040204" pitchFamily="50" charset="-128"/>
            </a:rPr>
            <a:t>様式</a:t>
          </a:r>
          <a:r>
            <a:rPr kumimoji="1" lang="en-US" altLang="ja-JP" sz="1100">
              <a:solidFill>
                <a:schemeClr val="tx1"/>
              </a:solidFill>
              <a:latin typeface="Meiryo UI" panose="020B0604030504040204" pitchFamily="50" charset="-128"/>
              <a:ea typeface="Meiryo UI" panose="020B0604030504040204" pitchFamily="50" charset="-128"/>
            </a:rPr>
            <a:t>4-</a:t>
          </a:r>
          <a:r>
            <a:rPr kumimoji="1" lang="ja-JP" altLang="en-US" sz="1100">
              <a:solidFill>
                <a:schemeClr val="tx1"/>
              </a:solidFill>
              <a:latin typeface="Meiryo UI" panose="020B0604030504040204" pitchFamily="50" charset="-128"/>
              <a:ea typeface="Meiryo UI" panose="020B0604030504040204" pitchFamily="50" charset="-128"/>
            </a:rPr>
            <a:t>付属</a:t>
          </a:r>
          <a:r>
            <a:rPr kumimoji="1" lang="en-US" altLang="ja-JP" sz="1100">
              <a:solidFill>
                <a:schemeClr val="tx1"/>
              </a:solidFill>
              <a:latin typeface="Meiryo UI" panose="020B0604030504040204" pitchFamily="50" charset="-128"/>
              <a:ea typeface="Meiryo UI" panose="020B0604030504040204" pitchFamily="50" charset="-128"/>
            </a:rPr>
            <a:t>1】AO</a:t>
          </a:r>
          <a:r>
            <a:rPr kumimoji="1" lang="ja-JP" altLang="en-US" sz="1100">
              <a:solidFill>
                <a:schemeClr val="tx1"/>
              </a:solidFill>
              <a:latin typeface="Meiryo UI" panose="020B0604030504040204" pitchFamily="50" charset="-128"/>
              <a:ea typeface="Meiryo UI" panose="020B0604030504040204" pitchFamily="50" charset="-128"/>
            </a:rPr>
            <a:t>列：謝金発生合計日数を入力してください。</a:t>
          </a:r>
          <a:endParaRPr kumimoji="1" lang="en-US" altLang="ja-JP" sz="1100">
            <a:solidFill>
              <a:schemeClr val="tx1"/>
            </a:solidFill>
            <a:latin typeface="Meiryo UI" panose="020B0604030504040204" pitchFamily="50" charset="-128"/>
            <a:ea typeface="Meiryo UI" panose="020B0604030504040204" pitchFamily="50" charset="-128"/>
          </a:endParaRPr>
        </a:p>
        <a:p>
          <a:pPr algn="l"/>
          <a:r>
            <a:rPr kumimoji="1" lang="ja-JP" altLang="en-US" sz="1100">
              <a:solidFill>
                <a:schemeClr val="tx1"/>
              </a:solidFill>
              <a:latin typeface="Meiryo UI" panose="020B0604030504040204" pitchFamily="50" charset="-128"/>
              <a:ea typeface="Meiryo UI" panose="020B0604030504040204" pitchFamily="50" charset="-128"/>
            </a:rPr>
            <a:t>◆ワークショップ謝金：補助者</a:t>
          </a:r>
          <a:endParaRPr kumimoji="1" lang="en-US" altLang="ja-JP" sz="1100">
            <a:solidFill>
              <a:schemeClr val="tx1"/>
            </a:solidFill>
            <a:latin typeface="Meiryo UI" panose="020B0604030504040204" pitchFamily="50" charset="-128"/>
            <a:ea typeface="Meiryo UI" panose="020B0604030504040204" pitchFamily="50" charset="-128"/>
          </a:endParaRPr>
        </a:p>
        <a:p>
          <a:pPr algn="l"/>
          <a:r>
            <a:rPr kumimoji="1" lang="ja-JP" altLang="en-US" sz="1100">
              <a:solidFill>
                <a:schemeClr val="tx1"/>
              </a:solidFill>
              <a:latin typeface="Meiryo UI" panose="020B0604030504040204" pitchFamily="50" charset="-128"/>
              <a:ea typeface="Meiryo UI" panose="020B0604030504040204" pitchFamily="50" charset="-128"/>
            </a:rPr>
            <a:t>　</a:t>
          </a:r>
          <a:r>
            <a:rPr kumimoji="1" lang="en-US" altLang="ja-JP" sz="1100">
              <a:solidFill>
                <a:schemeClr val="tx1"/>
              </a:solidFill>
              <a:latin typeface="Meiryo UI" panose="020B0604030504040204" pitchFamily="50" charset="-128"/>
              <a:ea typeface="Meiryo UI" panose="020B0604030504040204" pitchFamily="50" charset="-128"/>
            </a:rPr>
            <a:t>【</a:t>
          </a:r>
          <a:r>
            <a:rPr kumimoji="1" lang="ja-JP" altLang="en-US" sz="1100">
              <a:solidFill>
                <a:schemeClr val="tx1"/>
              </a:solidFill>
              <a:latin typeface="Meiryo UI" panose="020B0604030504040204" pitchFamily="50" charset="-128"/>
              <a:ea typeface="Meiryo UI" panose="020B0604030504040204" pitchFamily="50" charset="-128"/>
            </a:rPr>
            <a:t>様式</a:t>
          </a:r>
          <a:r>
            <a:rPr kumimoji="1" lang="en-US" altLang="ja-JP" sz="1100">
              <a:solidFill>
                <a:schemeClr val="tx1"/>
              </a:solidFill>
              <a:latin typeface="Meiryo UI" panose="020B0604030504040204" pitchFamily="50" charset="-128"/>
              <a:ea typeface="Meiryo UI" panose="020B0604030504040204" pitchFamily="50" charset="-128"/>
            </a:rPr>
            <a:t>4-</a:t>
          </a:r>
          <a:r>
            <a:rPr kumimoji="1" lang="ja-JP" altLang="en-US" sz="1100">
              <a:solidFill>
                <a:schemeClr val="tx1"/>
              </a:solidFill>
              <a:latin typeface="Meiryo UI" panose="020B0604030504040204" pitchFamily="50" charset="-128"/>
              <a:ea typeface="Meiryo UI" panose="020B0604030504040204" pitchFamily="50" charset="-128"/>
            </a:rPr>
            <a:t>付属</a:t>
          </a:r>
          <a:r>
            <a:rPr kumimoji="1" lang="en-US" altLang="ja-JP" sz="1100">
              <a:solidFill>
                <a:schemeClr val="tx1"/>
              </a:solidFill>
              <a:latin typeface="Meiryo UI" panose="020B0604030504040204" pitchFamily="50" charset="-128"/>
              <a:ea typeface="Meiryo UI" panose="020B0604030504040204" pitchFamily="50" charset="-128"/>
            </a:rPr>
            <a:t>1】AP</a:t>
          </a:r>
          <a:r>
            <a:rPr kumimoji="1" lang="ja-JP" altLang="en-US" sz="1100">
              <a:solidFill>
                <a:schemeClr val="tx1"/>
              </a:solidFill>
              <a:latin typeface="Meiryo UI" panose="020B0604030504040204" pitchFamily="50" charset="-128"/>
              <a:ea typeface="Meiryo UI" panose="020B0604030504040204" pitchFamily="50" charset="-128"/>
            </a:rPr>
            <a:t>列：謝金発生合計時間を時間単位で入力してください。</a:t>
          </a:r>
          <a:endParaRPr kumimoji="1" lang="en-US" altLang="ja-JP" sz="1100">
            <a:solidFill>
              <a:schemeClr val="tx1"/>
            </a:solidFill>
            <a:latin typeface="Meiryo UI" panose="020B0604030504040204" pitchFamily="50" charset="-128"/>
            <a:ea typeface="Meiryo UI" panose="020B0604030504040204" pitchFamily="50" charset="-128"/>
          </a:endParaRPr>
        </a:p>
        <a:p>
          <a:pPr algn="l"/>
          <a:r>
            <a:rPr kumimoji="1" lang="ja-JP" altLang="en-US" sz="1100">
              <a:solidFill>
                <a:schemeClr val="tx1"/>
              </a:solidFill>
              <a:latin typeface="Meiryo UI" panose="020B0604030504040204" pitchFamily="50" charset="-128"/>
              <a:ea typeface="Meiryo UI" panose="020B0604030504040204" pitchFamily="50" charset="-128"/>
            </a:rPr>
            <a:t>　</a:t>
          </a:r>
          <a:r>
            <a:rPr kumimoji="1" lang="en-US" altLang="ja-JP" sz="1100">
              <a:solidFill>
                <a:schemeClr val="tx1"/>
              </a:solidFill>
              <a:latin typeface="Meiryo UI" panose="020B0604030504040204" pitchFamily="50" charset="-128"/>
              <a:ea typeface="Meiryo UI" panose="020B0604030504040204" pitchFamily="50" charset="-128"/>
            </a:rPr>
            <a:t>※30</a:t>
          </a:r>
          <a:r>
            <a:rPr kumimoji="1" lang="ja-JP" altLang="en-US" sz="1100">
              <a:solidFill>
                <a:schemeClr val="tx1"/>
              </a:solidFill>
              <a:latin typeface="Meiryo UI" panose="020B0604030504040204" pitchFamily="50" charset="-128"/>
              <a:ea typeface="Meiryo UI" panose="020B0604030504040204" pitchFamily="50" charset="-128"/>
            </a:rPr>
            <a:t>分未満は切り捨て、</a:t>
          </a:r>
          <a:r>
            <a:rPr kumimoji="1" lang="en-US" altLang="ja-JP" sz="1100">
              <a:solidFill>
                <a:schemeClr val="tx1"/>
              </a:solidFill>
              <a:latin typeface="Meiryo UI" panose="020B0604030504040204" pitchFamily="50" charset="-128"/>
              <a:ea typeface="Meiryo UI" panose="020B0604030504040204" pitchFamily="50" charset="-128"/>
            </a:rPr>
            <a:t>30</a:t>
          </a:r>
          <a:r>
            <a:rPr kumimoji="1" lang="ja-JP" altLang="en-US" sz="1100">
              <a:solidFill>
                <a:schemeClr val="tx1"/>
              </a:solidFill>
              <a:latin typeface="Meiryo UI" panose="020B0604030504040204" pitchFamily="50" charset="-128"/>
              <a:ea typeface="Meiryo UI" panose="020B0604030504040204" pitchFamily="50" charset="-128"/>
            </a:rPr>
            <a:t>分以上は切り上げとします。</a:t>
          </a:r>
          <a:endParaRPr kumimoji="1" lang="en-US" altLang="ja-JP" sz="1100">
            <a:solidFill>
              <a:schemeClr val="tx1"/>
            </a:solidFill>
            <a:latin typeface="Meiryo UI" panose="020B0604030504040204" pitchFamily="50" charset="-128"/>
            <a:ea typeface="Meiryo UI" panose="020B0604030504040204" pitchFamily="50" charset="-128"/>
          </a:endParaRPr>
        </a:p>
        <a:p>
          <a:pPr algn="l"/>
          <a:r>
            <a:rPr kumimoji="1" lang="ja-JP" altLang="en-US" sz="1100">
              <a:solidFill>
                <a:schemeClr val="tx1"/>
              </a:solidFill>
              <a:latin typeface="Meiryo UI" panose="020B0604030504040204" pitchFamily="50" charset="-128"/>
              <a:ea typeface="Meiryo UI" panose="020B0604030504040204" pitchFamily="50" charset="-128"/>
            </a:rPr>
            <a:t>◆ワークショップ日当：主指導者、補助者</a:t>
          </a:r>
          <a:endParaRPr kumimoji="1" lang="en-US" altLang="ja-JP" sz="1100">
            <a:solidFill>
              <a:schemeClr val="tx1"/>
            </a:solidFill>
            <a:latin typeface="Meiryo UI" panose="020B0604030504040204" pitchFamily="50" charset="-128"/>
            <a:ea typeface="Meiryo UI" panose="020B0604030504040204" pitchFamily="50" charset="-128"/>
          </a:endParaRPr>
        </a:p>
        <a:p>
          <a:pPr algn="l"/>
          <a:r>
            <a:rPr kumimoji="1" lang="ja-JP" altLang="en-US" sz="1100">
              <a:solidFill>
                <a:schemeClr val="tx1"/>
              </a:solidFill>
              <a:latin typeface="Meiryo UI" panose="020B0604030504040204" pitchFamily="50" charset="-128"/>
              <a:ea typeface="Meiryo UI" panose="020B0604030504040204" pitchFamily="50" charset="-128"/>
            </a:rPr>
            <a:t>　</a:t>
          </a:r>
          <a:r>
            <a:rPr kumimoji="1" lang="en-US" altLang="ja-JP" sz="1100">
              <a:solidFill>
                <a:schemeClr val="tx1"/>
              </a:solidFill>
              <a:latin typeface="Meiryo UI" panose="020B0604030504040204" pitchFamily="50" charset="-128"/>
              <a:ea typeface="Meiryo UI" panose="020B0604030504040204" pitchFamily="50" charset="-128"/>
            </a:rPr>
            <a:t>【</a:t>
          </a:r>
          <a:r>
            <a:rPr kumimoji="1" lang="ja-JP" altLang="en-US" sz="1100">
              <a:solidFill>
                <a:schemeClr val="tx1"/>
              </a:solidFill>
              <a:latin typeface="Meiryo UI" panose="020B0604030504040204" pitchFamily="50" charset="-128"/>
              <a:ea typeface="Meiryo UI" panose="020B0604030504040204" pitchFamily="50" charset="-128"/>
            </a:rPr>
            <a:t>様式</a:t>
          </a:r>
          <a:r>
            <a:rPr kumimoji="1" lang="en-US" altLang="ja-JP" sz="1100">
              <a:solidFill>
                <a:schemeClr val="tx1"/>
              </a:solidFill>
              <a:latin typeface="Meiryo UI" panose="020B0604030504040204" pitchFamily="50" charset="-128"/>
              <a:ea typeface="Meiryo UI" panose="020B0604030504040204" pitchFamily="50" charset="-128"/>
            </a:rPr>
            <a:t>4-</a:t>
          </a:r>
          <a:r>
            <a:rPr kumimoji="1" lang="ja-JP" altLang="en-US" sz="1100">
              <a:solidFill>
                <a:schemeClr val="tx1"/>
              </a:solidFill>
              <a:latin typeface="Meiryo UI" panose="020B0604030504040204" pitchFamily="50" charset="-128"/>
              <a:ea typeface="Meiryo UI" panose="020B0604030504040204" pitchFamily="50" charset="-128"/>
            </a:rPr>
            <a:t>付属</a:t>
          </a:r>
          <a:r>
            <a:rPr kumimoji="1" lang="en-US" altLang="ja-JP" sz="1100">
              <a:solidFill>
                <a:schemeClr val="tx1"/>
              </a:solidFill>
              <a:latin typeface="Meiryo UI" panose="020B0604030504040204" pitchFamily="50" charset="-128"/>
              <a:ea typeface="Meiryo UI" panose="020B0604030504040204" pitchFamily="50" charset="-128"/>
            </a:rPr>
            <a:t>1】AP</a:t>
          </a:r>
          <a:r>
            <a:rPr kumimoji="1" lang="ja-JP" altLang="en-US" sz="1100">
              <a:solidFill>
                <a:schemeClr val="tx1"/>
              </a:solidFill>
              <a:latin typeface="Meiryo UI" panose="020B0604030504040204" pitchFamily="50" charset="-128"/>
              <a:ea typeface="Meiryo UI" panose="020B0604030504040204" pitchFamily="50" charset="-128"/>
            </a:rPr>
            <a:t>列：日当発生合計日数を入力してください。</a:t>
          </a:r>
          <a:endParaRPr kumimoji="1" lang="en-US" altLang="ja-JP" sz="1100">
            <a:solidFill>
              <a:schemeClr val="tx1"/>
            </a:solidFill>
            <a:latin typeface="Meiryo UI" panose="020B0604030504040204" pitchFamily="50" charset="-128"/>
            <a:ea typeface="Meiryo UI" panose="020B0604030504040204" pitchFamily="50" charset="-128"/>
          </a:endParaRPr>
        </a:p>
        <a:p>
          <a:pPr algn="l"/>
          <a:r>
            <a:rPr kumimoji="1" lang="ja-JP" altLang="en-US" sz="1100">
              <a:solidFill>
                <a:schemeClr val="tx1"/>
              </a:solidFill>
              <a:latin typeface="Meiryo UI" panose="020B0604030504040204" pitchFamily="50" charset="-128"/>
              <a:ea typeface="Meiryo UI" panose="020B0604030504040204" pitchFamily="50" charset="-128"/>
            </a:rPr>
            <a:t>◆本公演日当</a:t>
          </a:r>
          <a:endParaRPr kumimoji="1" lang="en-US" altLang="ja-JP" sz="1100">
            <a:solidFill>
              <a:schemeClr val="tx1"/>
            </a:solidFill>
            <a:latin typeface="Meiryo UI" panose="020B0604030504040204" pitchFamily="50" charset="-128"/>
            <a:ea typeface="Meiryo UI" panose="020B0604030504040204" pitchFamily="50" charset="-128"/>
          </a:endParaRPr>
        </a:p>
        <a:p>
          <a:pPr algn="l"/>
          <a:r>
            <a:rPr kumimoji="1" lang="ja-JP" altLang="en-US" sz="1100">
              <a:solidFill>
                <a:schemeClr val="tx1"/>
              </a:solidFill>
              <a:latin typeface="Meiryo UI" panose="020B0604030504040204" pitchFamily="50" charset="-128"/>
              <a:ea typeface="Meiryo UI" panose="020B0604030504040204" pitchFamily="50" charset="-128"/>
            </a:rPr>
            <a:t>　</a:t>
          </a:r>
          <a:r>
            <a:rPr kumimoji="1" lang="en-US" altLang="ja-JP" sz="1100">
              <a:solidFill>
                <a:schemeClr val="tx1"/>
              </a:solidFill>
              <a:latin typeface="Meiryo UI" panose="020B0604030504040204" pitchFamily="50" charset="-128"/>
              <a:ea typeface="Meiryo UI" panose="020B0604030504040204" pitchFamily="50" charset="-128"/>
            </a:rPr>
            <a:t>【</a:t>
          </a:r>
          <a:r>
            <a:rPr kumimoji="1" lang="ja-JP" altLang="en-US" sz="1100">
              <a:solidFill>
                <a:schemeClr val="tx1"/>
              </a:solidFill>
              <a:latin typeface="Meiryo UI" panose="020B0604030504040204" pitchFamily="50" charset="-128"/>
              <a:ea typeface="Meiryo UI" panose="020B0604030504040204" pitchFamily="50" charset="-128"/>
            </a:rPr>
            <a:t>様式</a:t>
          </a:r>
          <a:r>
            <a:rPr kumimoji="1" lang="en-US" altLang="ja-JP" sz="1100">
              <a:solidFill>
                <a:schemeClr val="tx1"/>
              </a:solidFill>
              <a:latin typeface="Meiryo UI" panose="020B0604030504040204" pitchFamily="50" charset="-128"/>
              <a:ea typeface="Meiryo UI" panose="020B0604030504040204" pitchFamily="50" charset="-128"/>
            </a:rPr>
            <a:t>4-</a:t>
          </a:r>
          <a:r>
            <a:rPr kumimoji="1" lang="ja-JP" altLang="en-US" sz="1100">
              <a:solidFill>
                <a:schemeClr val="tx1"/>
              </a:solidFill>
              <a:latin typeface="Meiryo UI" panose="020B0604030504040204" pitchFamily="50" charset="-128"/>
              <a:ea typeface="Meiryo UI" panose="020B0604030504040204" pitchFamily="50" charset="-128"/>
            </a:rPr>
            <a:t>付属</a:t>
          </a:r>
          <a:r>
            <a:rPr kumimoji="1" lang="en-US" altLang="ja-JP" sz="1100">
              <a:solidFill>
                <a:schemeClr val="tx1"/>
              </a:solidFill>
              <a:latin typeface="Meiryo UI" panose="020B0604030504040204" pitchFamily="50" charset="-128"/>
              <a:ea typeface="Meiryo UI" panose="020B0604030504040204" pitchFamily="50" charset="-128"/>
            </a:rPr>
            <a:t>1】AP</a:t>
          </a:r>
          <a:r>
            <a:rPr kumimoji="1" lang="ja-JP" altLang="en-US" sz="1100">
              <a:solidFill>
                <a:schemeClr val="tx1"/>
              </a:solidFill>
              <a:latin typeface="Meiryo UI" panose="020B0604030504040204" pitchFamily="50" charset="-128"/>
              <a:ea typeface="Meiryo UI" panose="020B0604030504040204" pitchFamily="50" charset="-128"/>
            </a:rPr>
            <a:t>列：日当発生合計日数を入力してください。</a:t>
          </a:r>
          <a:endParaRPr kumimoji="1" lang="en-US" altLang="ja-JP" sz="1100">
            <a:solidFill>
              <a:schemeClr val="tx1"/>
            </a:solidFill>
            <a:latin typeface="Meiryo UI" panose="020B0604030504040204" pitchFamily="50" charset="-128"/>
            <a:ea typeface="Meiryo UI" panose="020B0604030504040204" pitchFamily="50" charset="-128"/>
          </a:endParaRPr>
        </a:p>
        <a:p>
          <a:pPr algn="ctr"/>
          <a:r>
            <a:rPr kumimoji="1" lang="en-US" altLang="ja-JP" sz="1200">
              <a:solidFill>
                <a:srgbClr val="FF0000"/>
              </a:solidFill>
              <a:latin typeface="Meiryo UI" panose="020B0604030504040204" pitchFamily="50" charset="-128"/>
              <a:ea typeface="Meiryo UI" panose="020B0604030504040204" pitchFamily="50" charset="-128"/>
            </a:rPr>
            <a:t>※※※</a:t>
          </a:r>
          <a:r>
            <a:rPr kumimoji="1" lang="ja-JP" altLang="en-US" sz="1200">
              <a:solidFill>
                <a:srgbClr val="FF0000"/>
              </a:solidFill>
              <a:latin typeface="Meiryo UI" panose="020B0604030504040204" pitchFamily="50" charset="-128"/>
              <a:ea typeface="Meiryo UI" panose="020B0604030504040204" pitchFamily="50" charset="-128"/>
            </a:rPr>
            <a:t>日当については合計金額が、</a:t>
          </a:r>
          <a:r>
            <a:rPr kumimoji="1" lang="en-US" altLang="ja-JP" sz="1200">
              <a:solidFill>
                <a:srgbClr val="FF0000"/>
              </a:solidFill>
              <a:latin typeface="Meiryo UI" panose="020B0604030504040204" pitchFamily="50" charset="-128"/>
              <a:ea typeface="Meiryo UI" panose="020B0604030504040204" pitchFamily="50" charset="-128"/>
            </a:rPr>
            <a:t>【</a:t>
          </a:r>
          <a:r>
            <a:rPr kumimoji="1" lang="ja-JP" altLang="en-US" sz="1200">
              <a:solidFill>
                <a:srgbClr val="FF0000"/>
              </a:solidFill>
              <a:latin typeface="Meiryo UI" panose="020B0604030504040204" pitchFamily="50" charset="-128"/>
              <a:ea typeface="Meiryo UI" panose="020B0604030504040204" pitchFamily="50" charset="-128"/>
            </a:rPr>
            <a:t>様式</a:t>
          </a:r>
          <a:r>
            <a:rPr kumimoji="1" lang="en-US" altLang="ja-JP" sz="1200">
              <a:solidFill>
                <a:srgbClr val="FF0000"/>
              </a:solidFill>
              <a:latin typeface="Meiryo UI" panose="020B0604030504040204" pitchFamily="50" charset="-128"/>
              <a:ea typeface="Meiryo UI" panose="020B0604030504040204" pitchFamily="50" charset="-128"/>
            </a:rPr>
            <a:t>4-</a:t>
          </a:r>
          <a:r>
            <a:rPr kumimoji="1" lang="ja-JP" altLang="en-US" sz="1200">
              <a:solidFill>
                <a:srgbClr val="FF0000"/>
              </a:solidFill>
              <a:latin typeface="Meiryo UI" panose="020B0604030504040204" pitchFamily="50" charset="-128"/>
              <a:ea typeface="Meiryo UI" panose="020B0604030504040204" pitchFamily="50" charset="-128"/>
            </a:rPr>
            <a:t>付属</a:t>
          </a:r>
          <a:r>
            <a:rPr kumimoji="1" lang="en-US" altLang="ja-JP" sz="1200">
              <a:solidFill>
                <a:srgbClr val="FF0000"/>
              </a:solidFill>
              <a:latin typeface="Meiryo UI" panose="020B0604030504040204" pitchFamily="50" charset="-128"/>
              <a:ea typeface="Meiryo UI" panose="020B0604030504040204" pitchFamily="50" charset="-128"/>
            </a:rPr>
            <a:t>3】</a:t>
          </a:r>
          <a:r>
            <a:rPr kumimoji="1" lang="ja-JP" altLang="en-US" sz="1200">
              <a:solidFill>
                <a:srgbClr val="FF0000"/>
              </a:solidFill>
              <a:latin typeface="Meiryo UI" panose="020B0604030504040204" pitchFamily="50" charset="-128"/>
              <a:ea typeface="Meiryo UI" panose="020B0604030504040204" pitchFamily="50" charset="-128"/>
            </a:rPr>
            <a:t>の各合計金額とも合致するよう確認してください</a:t>
          </a:r>
          <a:r>
            <a:rPr kumimoji="1" lang="en-US" altLang="ja-JP" sz="1200">
              <a:solidFill>
                <a:srgbClr val="FF0000"/>
              </a:solidFill>
              <a:latin typeface="Meiryo UI" panose="020B0604030504040204" pitchFamily="50" charset="-128"/>
              <a:ea typeface="Meiryo UI" panose="020B0604030504040204" pitchFamily="50" charset="-128"/>
            </a:rPr>
            <a:t>※※※</a:t>
          </a:r>
          <a:endParaRPr kumimoji="1" lang="ja-JP" altLang="en-US" sz="1200">
            <a:solidFill>
              <a:srgbClr val="FF0000"/>
            </a:solidFill>
            <a:latin typeface="Meiryo UI" panose="020B0604030504040204" pitchFamily="50" charset="-128"/>
            <a:ea typeface="Meiryo UI" panose="020B0604030504040204" pitchFamily="50" charset="-128"/>
          </a:endParaRPr>
        </a:p>
        <a:p>
          <a:pPr algn="l"/>
          <a:endParaRPr kumimoji="1" lang="ja-JP" altLang="en-US" sz="1100">
            <a:solidFill>
              <a:schemeClr val="tx1"/>
            </a:solidFill>
            <a:latin typeface="Meiryo UI" panose="020B0604030504040204" pitchFamily="50" charset="-128"/>
            <a:ea typeface="Meiryo UI" panose="020B0604030504040204" pitchFamily="50" charset="-128"/>
          </a:endParaRPr>
        </a:p>
        <a:p>
          <a:pPr algn="l"/>
          <a:endParaRPr kumimoji="1" lang="ja-JP" altLang="en-US" sz="1100">
            <a:solidFill>
              <a:schemeClr val="tx1"/>
            </a:solidFill>
            <a:latin typeface="Meiryo UI" panose="020B0604030504040204" pitchFamily="50" charset="-128"/>
            <a:ea typeface="Meiryo UI" panose="020B0604030504040204" pitchFamily="50" charset="-128"/>
          </a:endParaRPr>
        </a:p>
      </xdr:txBody>
    </xdr:sp>
    <xdr:clientData/>
  </xdr:twoCellAnchor>
  <xdr:twoCellAnchor>
    <xdr:from>
      <xdr:col>31</xdr:col>
      <xdr:colOff>357909</xdr:colOff>
      <xdr:row>5</xdr:row>
      <xdr:rowOff>187036</xdr:rowOff>
    </xdr:from>
    <xdr:to>
      <xdr:col>38</xdr:col>
      <xdr:colOff>573809</xdr:colOff>
      <xdr:row>10</xdr:row>
      <xdr:rowOff>237836</xdr:rowOff>
    </xdr:to>
    <xdr:grpSp>
      <xdr:nvGrpSpPr>
        <xdr:cNvPr id="5" name="グループ化 4"/>
        <xdr:cNvGrpSpPr/>
      </xdr:nvGrpSpPr>
      <xdr:grpSpPr>
        <a:xfrm>
          <a:off x="25490302" y="1615786"/>
          <a:ext cx="6026150" cy="1479550"/>
          <a:chOff x="21704300" y="1638300"/>
          <a:chExt cx="6413500" cy="1511300"/>
        </a:xfrm>
      </xdr:grpSpPr>
      <xdr:sp macro="" textlink="">
        <xdr:nvSpPr>
          <xdr:cNvPr id="6" name="正方形/長方形 5"/>
          <xdr:cNvSpPr/>
        </xdr:nvSpPr>
        <xdr:spPr>
          <a:xfrm>
            <a:off x="21704300" y="2235200"/>
            <a:ext cx="1866900" cy="457200"/>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7" name="線吹き出し 1 (枠付き) 6"/>
          <xdr:cNvSpPr/>
        </xdr:nvSpPr>
        <xdr:spPr>
          <a:xfrm>
            <a:off x="25450800" y="1638300"/>
            <a:ext cx="2667000" cy="1511300"/>
          </a:xfrm>
          <a:prstGeom prst="borderCallout1">
            <a:avLst>
              <a:gd name="adj1" fmla="val 10789"/>
              <a:gd name="adj2" fmla="val -28"/>
              <a:gd name="adj3" fmla="val 41095"/>
              <a:gd name="adj4" fmla="val -72059"/>
            </a:avLst>
          </a:prstGeom>
          <a:solidFill>
            <a:srgbClr val="FFFFE1"/>
          </a:solid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latin typeface="Meiryo UI" panose="020B0604030504040204" pitchFamily="50" charset="-128"/>
                <a:ea typeface="Meiryo UI" panose="020B0604030504040204" pitchFamily="50" charset="-128"/>
              </a:rPr>
              <a:t>支払日を入力してください。</a:t>
            </a:r>
            <a:endParaRPr kumimoji="1" lang="en-US" altLang="ja-JP" sz="1100">
              <a:solidFill>
                <a:schemeClr val="tx1"/>
              </a:solidFill>
              <a:latin typeface="Meiryo UI" panose="020B0604030504040204" pitchFamily="50" charset="-128"/>
              <a:ea typeface="Meiryo UI" panose="020B0604030504040204" pitchFamily="50" charset="-128"/>
            </a:endParaRPr>
          </a:p>
          <a:p>
            <a:pPr algn="l"/>
            <a:r>
              <a:rPr kumimoji="1" lang="ja-JP" altLang="en-US" sz="1100">
                <a:solidFill>
                  <a:schemeClr val="tx1"/>
                </a:solidFill>
                <a:latin typeface="Meiryo UI" panose="020B0604030504040204" pitchFamily="50" charset="-128"/>
                <a:ea typeface="Meiryo UI" panose="020B0604030504040204" pitchFamily="50" charset="-128"/>
              </a:rPr>
              <a:t>支払いが複数日に分かれる場合は</a:t>
            </a:r>
            <a:endParaRPr kumimoji="1" lang="en-US" altLang="ja-JP" sz="1100">
              <a:solidFill>
                <a:schemeClr val="tx1"/>
              </a:solidFill>
              <a:latin typeface="Meiryo UI" panose="020B0604030504040204" pitchFamily="50" charset="-128"/>
              <a:ea typeface="Meiryo UI" panose="020B0604030504040204" pitchFamily="50" charset="-128"/>
            </a:endParaRPr>
          </a:p>
          <a:p>
            <a:pPr algn="l"/>
            <a:r>
              <a:rPr kumimoji="1" lang="ja-JP" altLang="en-US" sz="1100">
                <a:solidFill>
                  <a:schemeClr val="tx1"/>
                </a:solidFill>
                <a:latin typeface="Meiryo UI" panose="020B0604030504040204" pitchFamily="50" charset="-128"/>
                <a:ea typeface="Meiryo UI" panose="020B0604030504040204" pitchFamily="50" charset="-128"/>
              </a:rPr>
              <a:t>最終支払日を入力してください。</a:t>
            </a:r>
            <a:endParaRPr kumimoji="1" lang="en-US" altLang="ja-JP" sz="1100">
              <a:solidFill>
                <a:schemeClr val="tx1"/>
              </a:solidFill>
              <a:latin typeface="Meiryo UI" panose="020B0604030504040204" pitchFamily="50" charset="-128"/>
              <a:ea typeface="Meiryo UI" panose="020B0604030504040204" pitchFamily="50" charset="-128"/>
            </a:endParaRPr>
          </a:p>
          <a:p>
            <a:pPr algn="l"/>
            <a:r>
              <a:rPr kumimoji="1" lang="ja-JP" altLang="en-US" sz="1100">
                <a:solidFill>
                  <a:schemeClr val="tx1"/>
                </a:solidFill>
                <a:latin typeface="Meiryo UI" panose="020B0604030504040204" pitchFamily="50" charset="-128"/>
                <a:ea typeface="Meiryo UI" panose="020B0604030504040204" pitchFamily="50" charset="-128"/>
              </a:rPr>
              <a:t>支払完了後、団体印を押印されたものを</a:t>
            </a:r>
            <a:endParaRPr kumimoji="1" lang="en-US" altLang="ja-JP" sz="1100">
              <a:solidFill>
                <a:schemeClr val="tx1"/>
              </a:solidFill>
              <a:latin typeface="Meiryo UI" panose="020B0604030504040204" pitchFamily="50" charset="-128"/>
              <a:ea typeface="Meiryo UI" panose="020B0604030504040204" pitchFamily="50" charset="-128"/>
            </a:endParaRPr>
          </a:p>
          <a:p>
            <a:pPr algn="l"/>
            <a:r>
              <a:rPr kumimoji="1" lang="en-US" altLang="ja-JP" sz="1100">
                <a:solidFill>
                  <a:schemeClr val="tx1"/>
                </a:solidFill>
                <a:latin typeface="Meiryo UI" panose="020B0604030504040204" pitchFamily="50" charset="-128"/>
                <a:ea typeface="Meiryo UI" panose="020B0604030504040204" pitchFamily="50" charset="-128"/>
              </a:rPr>
              <a:t>PDF</a:t>
            </a:r>
            <a:r>
              <a:rPr kumimoji="1" lang="ja-JP" altLang="en-US" sz="1100">
                <a:solidFill>
                  <a:schemeClr val="tx1"/>
                </a:solidFill>
                <a:latin typeface="Meiryo UI" panose="020B0604030504040204" pitchFamily="50" charset="-128"/>
                <a:ea typeface="Meiryo UI" panose="020B0604030504040204" pitchFamily="50" charset="-128"/>
              </a:rPr>
              <a:t>メール添付で構いませんので</a:t>
            </a:r>
            <a:endParaRPr kumimoji="1" lang="en-US" altLang="ja-JP" sz="1100">
              <a:solidFill>
                <a:schemeClr val="tx1"/>
              </a:solidFill>
              <a:latin typeface="Meiryo UI" panose="020B0604030504040204" pitchFamily="50" charset="-128"/>
              <a:ea typeface="Meiryo UI" panose="020B0604030504040204" pitchFamily="50" charset="-128"/>
            </a:endParaRPr>
          </a:p>
          <a:p>
            <a:pPr algn="l"/>
            <a:r>
              <a:rPr kumimoji="1" lang="ja-JP" altLang="en-US" sz="1100">
                <a:solidFill>
                  <a:schemeClr val="tx1"/>
                </a:solidFill>
                <a:latin typeface="Meiryo UI" panose="020B0604030504040204" pitchFamily="50" charset="-128"/>
                <a:ea typeface="Meiryo UI" panose="020B0604030504040204" pitchFamily="50" charset="-128"/>
              </a:rPr>
              <a:t>事務局へ御提出ください。</a:t>
            </a:r>
            <a:endParaRPr kumimoji="1" lang="en-US" altLang="ja-JP" sz="1100">
              <a:solidFill>
                <a:schemeClr val="tx1"/>
              </a:solidFill>
              <a:latin typeface="Meiryo UI" panose="020B0604030504040204" pitchFamily="50" charset="-128"/>
              <a:ea typeface="Meiryo UI" panose="020B0604030504040204" pitchFamily="50" charset="-128"/>
            </a:endParaRP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26</xdr:col>
      <xdr:colOff>241300</xdr:colOff>
      <xdr:row>0</xdr:row>
      <xdr:rowOff>228600</xdr:rowOff>
    </xdr:from>
    <xdr:to>
      <xdr:col>29</xdr:col>
      <xdr:colOff>254000</xdr:colOff>
      <xdr:row>4</xdr:row>
      <xdr:rowOff>0</xdr:rowOff>
    </xdr:to>
    <xdr:sp macro="" textlink="">
      <xdr:nvSpPr>
        <xdr:cNvPr id="2" name="正方形/長方形 1"/>
        <xdr:cNvSpPr/>
      </xdr:nvSpPr>
      <xdr:spPr>
        <a:xfrm>
          <a:off x="23625175" y="228600"/>
          <a:ext cx="3155950" cy="1276350"/>
        </a:xfrm>
        <a:prstGeom prst="rect">
          <a:avLst/>
        </a:prstGeom>
        <a:solidFill>
          <a:schemeClr val="bg1"/>
        </a:solid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5400">
              <a:solidFill>
                <a:srgbClr val="FF0000"/>
              </a:solidFill>
              <a:latin typeface="Meiryo UI" panose="020B0604030504040204" pitchFamily="50" charset="-128"/>
              <a:ea typeface="Meiryo UI" panose="020B0604030504040204" pitchFamily="50" charset="-128"/>
            </a:rPr>
            <a:t>入力例</a:t>
          </a:r>
        </a:p>
      </xdr:txBody>
    </xdr:sp>
    <xdr:clientData/>
  </xdr:twoCellAnchor>
  <xdr:twoCellAnchor>
    <xdr:from>
      <xdr:col>35</xdr:col>
      <xdr:colOff>106136</xdr:colOff>
      <xdr:row>22</xdr:row>
      <xdr:rowOff>27214</xdr:rowOff>
    </xdr:from>
    <xdr:to>
      <xdr:col>45</xdr:col>
      <xdr:colOff>252186</xdr:colOff>
      <xdr:row>30</xdr:row>
      <xdr:rowOff>128815</xdr:rowOff>
    </xdr:to>
    <xdr:sp macro="" textlink="">
      <xdr:nvSpPr>
        <xdr:cNvPr id="3" name="正方形/長方形 2"/>
        <xdr:cNvSpPr/>
      </xdr:nvSpPr>
      <xdr:spPr>
        <a:xfrm>
          <a:off x="31986311" y="6989989"/>
          <a:ext cx="9556750" cy="2616201"/>
        </a:xfrm>
        <a:prstGeom prst="rect">
          <a:avLst/>
        </a:prstGeom>
        <a:solidFill>
          <a:srgbClr val="FFFFE1"/>
        </a:solid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400" b="1">
              <a:solidFill>
                <a:srgbClr val="002060"/>
              </a:solidFill>
              <a:latin typeface="Meiryo UI" panose="020B0604030504040204" pitchFamily="50" charset="-128"/>
              <a:ea typeface="Meiryo UI" panose="020B0604030504040204" pitchFamily="50" charset="-128"/>
            </a:rPr>
            <a:t>※</a:t>
          </a:r>
          <a:r>
            <a:rPr kumimoji="1" lang="ja-JP" altLang="en-US" sz="1400" b="1">
              <a:solidFill>
                <a:srgbClr val="002060"/>
              </a:solidFill>
              <a:latin typeface="Meiryo UI" panose="020B0604030504040204" pitchFamily="50" charset="-128"/>
              <a:ea typeface="Meiryo UI" panose="020B0604030504040204" pitchFamily="50" charset="-128"/>
            </a:rPr>
            <a:t>４　ワークショップについて</a:t>
          </a:r>
          <a:endParaRPr kumimoji="1" lang="en-US" altLang="ja-JP" sz="1400" b="1">
            <a:solidFill>
              <a:srgbClr val="002060"/>
            </a:solidFill>
            <a:latin typeface="Meiryo UI" panose="020B0604030504040204" pitchFamily="50" charset="-128"/>
            <a:ea typeface="Meiryo UI" panose="020B0604030504040204" pitchFamily="50" charset="-128"/>
          </a:endParaRPr>
        </a:p>
        <a:p>
          <a:pPr algn="l"/>
          <a:r>
            <a:rPr kumimoji="1" lang="ja-JP" altLang="en-US" sz="1400">
              <a:solidFill>
                <a:srgbClr val="002060"/>
              </a:solidFill>
              <a:latin typeface="Meiryo UI" panose="020B0604030504040204" pitchFamily="50" charset="-128"/>
              <a:ea typeface="Meiryo UI" panose="020B0604030504040204" pitchFamily="50" charset="-128"/>
            </a:rPr>
            <a:t>●ワークショップは、実施回ごとに１行ずつ御入力ください。</a:t>
          </a:r>
          <a:endParaRPr kumimoji="1" lang="en-US" altLang="ja-JP" sz="1400">
            <a:solidFill>
              <a:srgbClr val="002060"/>
            </a:solidFill>
            <a:latin typeface="Meiryo UI" panose="020B0604030504040204" pitchFamily="50" charset="-128"/>
            <a:ea typeface="Meiryo UI" panose="020B0604030504040204" pitchFamily="50" charset="-128"/>
          </a:endParaRPr>
        </a:p>
        <a:p>
          <a:pPr algn="l"/>
          <a:r>
            <a:rPr kumimoji="1" lang="ja-JP" altLang="en-US" sz="1400">
              <a:solidFill>
                <a:srgbClr val="002060"/>
              </a:solidFill>
              <a:latin typeface="Meiryo UI" panose="020B0604030504040204" pitchFamily="50" charset="-128"/>
              <a:ea typeface="Meiryo UI" panose="020B0604030504040204" pitchFamily="50" charset="-128"/>
            </a:rPr>
            <a:t>●１校当たりのワークショップの上限回数は、募集時の出演希望調書（</a:t>
          </a:r>
          <a:r>
            <a:rPr kumimoji="1" lang="en-US" altLang="ja-JP" sz="1400">
              <a:solidFill>
                <a:srgbClr val="002060"/>
              </a:solidFill>
              <a:latin typeface="Meiryo UI" panose="020B0604030504040204" pitchFamily="50" charset="-128"/>
              <a:ea typeface="Meiryo UI" panose="020B0604030504040204" pitchFamily="50" charset="-128"/>
            </a:rPr>
            <a:t>No.2</a:t>
          </a:r>
          <a:r>
            <a:rPr kumimoji="1" lang="ja-JP" altLang="en-US" sz="1400">
              <a:solidFill>
                <a:srgbClr val="002060"/>
              </a:solidFill>
              <a:latin typeface="Meiryo UI" panose="020B0604030504040204" pitchFamily="50" charset="-128"/>
              <a:ea typeface="Meiryo UI" panose="020B0604030504040204" pitchFamily="50" charset="-128"/>
            </a:rPr>
            <a:t>）にてに提案している標準回数までです。</a:t>
          </a:r>
          <a:endParaRPr kumimoji="1" lang="en-US" altLang="ja-JP" sz="1400">
            <a:solidFill>
              <a:srgbClr val="002060"/>
            </a:solidFill>
            <a:latin typeface="Meiryo UI" panose="020B0604030504040204" pitchFamily="50" charset="-128"/>
            <a:ea typeface="Meiryo UI" panose="020B0604030504040204" pitchFamily="50" charset="-128"/>
          </a:endParaRPr>
        </a:p>
        <a:p>
          <a:pPr algn="l"/>
          <a:r>
            <a:rPr kumimoji="1" lang="ja-JP" altLang="en-US" sz="1400">
              <a:solidFill>
                <a:schemeClr val="bg1"/>
              </a:solidFill>
              <a:latin typeface="Meiryo UI" panose="020B0604030504040204" pitchFamily="50" charset="-128"/>
              <a:ea typeface="Meiryo UI" panose="020B0604030504040204" pitchFamily="50" charset="-128"/>
            </a:rPr>
            <a:t>●</a:t>
          </a:r>
          <a:r>
            <a:rPr kumimoji="1" lang="ja-JP" altLang="en-US" sz="1400">
              <a:solidFill>
                <a:srgbClr val="002060"/>
              </a:solidFill>
              <a:latin typeface="Meiryo UI" panose="020B0604030504040204" pitchFamily="50" charset="-128"/>
              <a:ea typeface="Meiryo UI" panose="020B0604030504040204" pitchFamily="50" charset="-128"/>
            </a:rPr>
            <a:t>ただし、募集時の出演希望調書（</a:t>
          </a:r>
          <a:r>
            <a:rPr kumimoji="1" lang="en-US" altLang="ja-JP" sz="1400">
              <a:solidFill>
                <a:srgbClr val="002060"/>
              </a:solidFill>
              <a:latin typeface="Meiryo UI" panose="020B0604030504040204" pitchFamily="50" charset="-128"/>
              <a:ea typeface="Meiryo UI" panose="020B0604030504040204" pitchFamily="50" charset="-128"/>
            </a:rPr>
            <a:t>No.3</a:t>
          </a:r>
          <a:r>
            <a:rPr kumimoji="1" lang="ja-JP" altLang="en-US" sz="1400">
              <a:solidFill>
                <a:srgbClr val="002060"/>
              </a:solidFill>
              <a:latin typeface="Meiryo UI" panose="020B0604030504040204" pitchFamily="50" charset="-128"/>
              <a:ea typeface="Meiryo UI" panose="020B0604030504040204" pitchFamily="50" charset="-128"/>
            </a:rPr>
            <a:t>）の費用内で、学校の状況に併せて、複数回に分けて対応をすることは認められます。</a:t>
          </a:r>
          <a:endParaRPr kumimoji="1" lang="en-US" altLang="ja-JP" sz="1400">
            <a:solidFill>
              <a:srgbClr val="002060"/>
            </a:solidFill>
            <a:latin typeface="Meiryo UI" panose="020B0604030504040204" pitchFamily="50" charset="-128"/>
            <a:ea typeface="Meiryo UI" panose="020B0604030504040204" pitchFamily="50" charset="-128"/>
          </a:endParaRPr>
        </a:p>
        <a:p>
          <a:pPr algn="l"/>
          <a:endParaRPr kumimoji="1" lang="en-US" altLang="ja-JP" sz="1400">
            <a:solidFill>
              <a:srgbClr val="002060"/>
            </a:solidFill>
            <a:latin typeface="Meiryo UI" panose="020B0604030504040204" pitchFamily="50" charset="-128"/>
            <a:ea typeface="Meiryo UI" panose="020B0604030504040204" pitchFamily="50" charset="-128"/>
          </a:endParaRPr>
        </a:p>
        <a:p>
          <a:pPr algn="l"/>
          <a:r>
            <a:rPr kumimoji="1" lang="en-US" altLang="ja-JP" sz="1400" b="1">
              <a:solidFill>
                <a:srgbClr val="002060"/>
              </a:solidFill>
              <a:latin typeface="Meiryo UI" panose="020B0604030504040204" pitchFamily="50" charset="-128"/>
              <a:ea typeface="Meiryo UI" panose="020B0604030504040204" pitchFamily="50" charset="-128"/>
            </a:rPr>
            <a:t>※</a:t>
          </a:r>
          <a:r>
            <a:rPr kumimoji="1" lang="ja-JP" altLang="en-US" sz="1400" b="1">
              <a:solidFill>
                <a:srgbClr val="002060"/>
              </a:solidFill>
              <a:latin typeface="Meiryo UI" panose="020B0604030504040204" pitchFamily="50" charset="-128"/>
              <a:ea typeface="Meiryo UI" panose="020B0604030504040204" pitchFamily="50" charset="-128"/>
            </a:rPr>
            <a:t>提出時点で、本公演の実施日、ワークショップの実施日や回数、会場までを確定してください。</a:t>
          </a:r>
          <a:endParaRPr kumimoji="1" lang="en-US" altLang="ja-JP" sz="1400" b="1">
            <a:solidFill>
              <a:srgbClr val="002060"/>
            </a:solidFill>
            <a:latin typeface="Meiryo UI" panose="020B0604030504040204" pitchFamily="50" charset="-128"/>
            <a:ea typeface="Meiryo UI" panose="020B0604030504040204" pitchFamily="50" charset="-128"/>
          </a:endParaRPr>
        </a:p>
        <a:p>
          <a:pPr algn="l"/>
          <a:r>
            <a:rPr kumimoji="1" lang="en-US" altLang="ja-JP" sz="1400" b="1">
              <a:solidFill>
                <a:schemeClr val="bg1"/>
              </a:solidFill>
              <a:latin typeface="Meiryo UI" panose="020B0604030504040204" pitchFamily="50" charset="-128"/>
              <a:ea typeface="Meiryo UI" panose="020B0604030504040204" pitchFamily="50" charset="-128"/>
            </a:rPr>
            <a:t>※</a:t>
          </a:r>
          <a:r>
            <a:rPr kumimoji="1" lang="ja-JP" altLang="en-US" sz="1400" b="1">
              <a:solidFill>
                <a:srgbClr val="002060"/>
              </a:solidFill>
              <a:latin typeface="Meiryo UI" panose="020B0604030504040204" pitchFamily="50" charset="-128"/>
              <a:ea typeface="Meiryo UI" panose="020B0604030504040204" pitchFamily="50" charset="-128"/>
            </a:rPr>
            <a:t>その他の箇所で、決めきれない事項がある場合は、「未定」としていただいて結構です。</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138109</xdr:colOff>
      <xdr:row>33</xdr:row>
      <xdr:rowOff>166081</xdr:rowOff>
    </xdr:from>
    <xdr:to>
      <xdr:col>10</xdr:col>
      <xdr:colOff>1101011</xdr:colOff>
      <xdr:row>34</xdr:row>
      <xdr:rowOff>176528</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5910259" y="8243281"/>
          <a:ext cx="2934577" cy="239047"/>
        </a:xfrm>
        <a:prstGeom prst="rect">
          <a:avLst/>
        </a:prstGeom>
        <a:ln/>
      </xdr:spPr>
      <xdr:style>
        <a:lnRef idx="2">
          <a:schemeClr val="accent4"/>
        </a:lnRef>
        <a:fillRef idx="1">
          <a:schemeClr val="lt1"/>
        </a:fillRef>
        <a:effectRef idx="0">
          <a:schemeClr val="accent4"/>
        </a:effectRef>
        <a:fontRef idx="minor">
          <a:schemeClr val="dk1"/>
        </a:fontRef>
      </xdr:style>
      <xdr:txBody>
        <a:bodyPr vertOverflow="clip" horzOverflow="clip" wrap="square" rtlCol="0" anchor="ctr"/>
        <a:lstStyle/>
        <a:p>
          <a:pPr algn="ctr"/>
          <a:r>
            <a:rPr kumimoji="1" lang="ja-JP" altLang="en-US" sz="1100"/>
            <a:t>数字は左側（黄色欄）に御記入ください。</a:t>
          </a:r>
        </a:p>
      </xdr:txBody>
    </xdr:sp>
    <xdr:clientData/>
  </xdr:twoCellAnchor>
  <xdr:twoCellAnchor>
    <xdr:from>
      <xdr:col>24</xdr:col>
      <xdr:colOff>138109</xdr:colOff>
      <xdr:row>33</xdr:row>
      <xdr:rowOff>153381</xdr:rowOff>
    </xdr:from>
    <xdr:to>
      <xdr:col>28</xdr:col>
      <xdr:colOff>1101011</xdr:colOff>
      <xdr:row>34</xdr:row>
      <xdr:rowOff>163828</xdr:rowOff>
    </xdr:to>
    <xdr:sp macro="" textlink="">
      <xdr:nvSpPr>
        <xdr:cNvPr id="3" name="テキスト ボックス 2">
          <a:extLst>
            <a:ext uri="{FF2B5EF4-FFF2-40B4-BE49-F238E27FC236}">
              <a16:creationId xmlns:a16="http://schemas.microsoft.com/office/drawing/2014/main" id="{00000000-0008-0000-0100-000002000000}"/>
            </a:ext>
          </a:extLst>
        </xdr:cNvPr>
        <xdr:cNvSpPr txBox="1"/>
      </xdr:nvSpPr>
      <xdr:spPr>
        <a:xfrm>
          <a:off x="22083709" y="8230581"/>
          <a:ext cx="2934577" cy="239047"/>
        </a:xfrm>
        <a:prstGeom prst="rect">
          <a:avLst/>
        </a:prstGeom>
        <a:ln/>
      </xdr:spPr>
      <xdr:style>
        <a:lnRef idx="2">
          <a:schemeClr val="accent4"/>
        </a:lnRef>
        <a:fillRef idx="1">
          <a:schemeClr val="lt1"/>
        </a:fillRef>
        <a:effectRef idx="0">
          <a:schemeClr val="accent4"/>
        </a:effectRef>
        <a:fontRef idx="minor">
          <a:schemeClr val="dk1"/>
        </a:fontRef>
      </xdr:style>
      <xdr:txBody>
        <a:bodyPr vertOverflow="clip" horzOverflow="clip" wrap="square" rtlCol="0" anchor="ctr"/>
        <a:lstStyle/>
        <a:p>
          <a:pPr algn="ctr"/>
          <a:r>
            <a:rPr kumimoji="1" lang="ja-JP" altLang="en-US" sz="1100"/>
            <a:t>数字は左側（黄色欄）に御記入ください。</a:t>
          </a:r>
        </a:p>
      </xdr:txBody>
    </xdr:sp>
    <xdr:clientData/>
  </xdr:twoCellAnchor>
  <xdr:twoCellAnchor>
    <xdr:from>
      <xdr:col>20</xdr:col>
      <xdr:colOff>711200</xdr:colOff>
      <xdr:row>0</xdr:row>
      <xdr:rowOff>76200</xdr:rowOff>
    </xdr:from>
    <xdr:to>
      <xdr:col>22</xdr:col>
      <xdr:colOff>635000</xdr:colOff>
      <xdr:row>5</xdr:row>
      <xdr:rowOff>63500</xdr:rowOff>
    </xdr:to>
    <xdr:sp macro="" textlink="">
      <xdr:nvSpPr>
        <xdr:cNvPr id="4" name="正方形/長方形 3"/>
        <xdr:cNvSpPr/>
      </xdr:nvSpPr>
      <xdr:spPr>
        <a:xfrm>
          <a:off x="17875250" y="76200"/>
          <a:ext cx="2952750" cy="1244600"/>
        </a:xfrm>
        <a:prstGeom prst="rect">
          <a:avLst/>
        </a:prstGeom>
        <a:solidFill>
          <a:schemeClr val="bg1"/>
        </a:solid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5400">
              <a:solidFill>
                <a:srgbClr val="FF0000"/>
              </a:solidFill>
              <a:latin typeface="Meiryo UI" panose="020B0604030504040204" pitchFamily="50" charset="-128"/>
              <a:ea typeface="Meiryo UI" panose="020B0604030504040204" pitchFamily="50" charset="-128"/>
            </a:rPr>
            <a:t>入力例</a:t>
          </a:r>
        </a:p>
      </xdr:txBody>
    </xdr:sp>
    <xdr:clientData/>
  </xdr:twoCellAnchor>
  <xdr:twoCellAnchor>
    <xdr:from>
      <xdr:col>27</xdr:col>
      <xdr:colOff>138792</xdr:colOff>
      <xdr:row>0</xdr:row>
      <xdr:rowOff>162379</xdr:rowOff>
    </xdr:from>
    <xdr:to>
      <xdr:col>32</xdr:col>
      <xdr:colOff>527957</xdr:colOff>
      <xdr:row>5</xdr:row>
      <xdr:rowOff>164193</xdr:rowOff>
    </xdr:to>
    <xdr:sp macro="" textlink="">
      <xdr:nvSpPr>
        <xdr:cNvPr id="5" name="正方形/長方形 4"/>
        <xdr:cNvSpPr/>
      </xdr:nvSpPr>
      <xdr:spPr>
        <a:xfrm>
          <a:off x="22889935" y="162379"/>
          <a:ext cx="6213022" cy="1253671"/>
        </a:xfrm>
        <a:prstGeom prst="rect">
          <a:avLst/>
        </a:prstGeom>
        <a:solidFill>
          <a:srgbClr val="FFFFE1"/>
        </a:solid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400" b="1">
              <a:solidFill>
                <a:srgbClr val="002060"/>
              </a:solidFill>
              <a:latin typeface="Meiryo UI" panose="020B0604030504040204" pitchFamily="50" charset="-128"/>
              <a:ea typeface="Meiryo UI" panose="020B0604030504040204" pitchFamily="50" charset="-128"/>
            </a:rPr>
            <a:t>※</a:t>
          </a:r>
          <a:r>
            <a:rPr kumimoji="1" lang="ja-JP" altLang="en-US" sz="1400" b="1">
              <a:solidFill>
                <a:srgbClr val="002060"/>
              </a:solidFill>
              <a:latin typeface="Meiryo UI" panose="020B0604030504040204" pitchFamily="50" charset="-128"/>
              <a:ea typeface="Meiryo UI" panose="020B0604030504040204" pitchFamily="50" charset="-128"/>
            </a:rPr>
            <a:t>行の挿入・追加等をする場合は、必ず計算式等の設定（計算対象範囲等）が</a:t>
          </a:r>
          <a:endParaRPr kumimoji="1" lang="en-US" altLang="ja-JP" sz="1400" b="1">
            <a:solidFill>
              <a:srgbClr val="002060"/>
            </a:solidFill>
            <a:latin typeface="Meiryo UI" panose="020B0604030504040204" pitchFamily="50" charset="-128"/>
            <a:ea typeface="Meiryo UI" panose="020B0604030504040204" pitchFamily="50" charset="-128"/>
          </a:endParaRPr>
        </a:p>
        <a:p>
          <a:pPr algn="l"/>
          <a:r>
            <a:rPr kumimoji="1" lang="en-US" altLang="ja-JP" sz="1400" b="1">
              <a:solidFill>
                <a:schemeClr val="bg1"/>
              </a:solidFill>
              <a:latin typeface="Meiryo UI" panose="020B0604030504040204" pitchFamily="50" charset="-128"/>
              <a:ea typeface="Meiryo UI" panose="020B0604030504040204" pitchFamily="50" charset="-128"/>
            </a:rPr>
            <a:t>※</a:t>
          </a:r>
          <a:r>
            <a:rPr kumimoji="1" lang="ja-JP" altLang="en-US" sz="1400" b="1">
              <a:solidFill>
                <a:srgbClr val="002060"/>
              </a:solidFill>
              <a:latin typeface="Meiryo UI" panose="020B0604030504040204" pitchFamily="50" charset="-128"/>
              <a:ea typeface="Meiryo UI" panose="020B0604030504040204" pitchFamily="50" charset="-128"/>
            </a:rPr>
            <a:t>ずれていないかを点検してください。</a:t>
          </a:r>
          <a:endParaRPr kumimoji="1" lang="en-US" altLang="ja-JP" sz="1400" b="1">
            <a:solidFill>
              <a:srgbClr val="002060"/>
            </a:solidFill>
            <a:latin typeface="Meiryo UI" panose="020B0604030504040204" pitchFamily="50" charset="-128"/>
            <a:ea typeface="Meiryo UI" panose="020B0604030504040204" pitchFamily="50" charset="-128"/>
          </a:endParaRPr>
        </a:p>
        <a:p>
          <a:pPr algn="l"/>
          <a:r>
            <a:rPr kumimoji="1" lang="en-US" altLang="ja-JP" sz="1400" b="1">
              <a:solidFill>
                <a:srgbClr val="002060"/>
              </a:solidFill>
              <a:latin typeface="Meiryo UI" panose="020B0604030504040204" pitchFamily="50" charset="-128"/>
              <a:ea typeface="Meiryo UI" panose="020B0604030504040204" pitchFamily="50" charset="-128"/>
            </a:rPr>
            <a:t>※</a:t>
          </a:r>
          <a:r>
            <a:rPr kumimoji="1" lang="ja-JP" altLang="en-US" sz="1400" b="1">
              <a:solidFill>
                <a:srgbClr val="002060"/>
              </a:solidFill>
              <a:latin typeface="Meiryo UI" panose="020B0604030504040204" pitchFamily="50" charset="-128"/>
              <a:ea typeface="Meiryo UI" panose="020B0604030504040204" pitchFamily="50" charset="-128"/>
            </a:rPr>
            <a:t>単価はすべて税込額を御入力ください。</a:t>
          </a:r>
        </a:p>
      </xdr:txBody>
    </xdr:sp>
    <xdr:clientData/>
  </xdr:twoCellAnchor>
  <xdr:twoCellAnchor>
    <xdr:from>
      <xdr:col>28</xdr:col>
      <xdr:colOff>907144</xdr:colOff>
      <xdr:row>46</xdr:row>
      <xdr:rowOff>179614</xdr:rowOff>
    </xdr:from>
    <xdr:to>
      <xdr:col>34</xdr:col>
      <xdr:colOff>596901</xdr:colOff>
      <xdr:row>57</xdr:row>
      <xdr:rowOff>205014</xdr:rowOff>
    </xdr:to>
    <xdr:sp macro="" textlink="">
      <xdr:nvSpPr>
        <xdr:cNvPr id="6" name="正方形/長方形 5"/>
        <xdr:cNvSpPr/>
      </xdr:nvSpPr>
      <xdr:spPr>
        <a:xfrm>
          <a:off x="24824419" y="11228614"/>
          <a:ext cx="6671582" cy="2540000"/>
        </a:xfrm>
        <a:prstGeom prst="rect">
          <a:avLst/>
        </a:prstGeom>
        <a:solidFill>
          <a:srgbClr val="FFFFE1"/>
        </a:solid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a:solidFill>
                <a:srgbClr val="002060"/>
              </a:solidFill>
              <a:latin typeface="Meiryo UI" panose="020B0604030504040204" pitchFamily="50" charset="-128"/>
              <a:ea typeface="Meiryo UI" panose="020B0604030504040204" pitchFamily="50" charset="-128"/>
            </a:rPr>
            <a:t>精算時には、次の①②を提出いただき、書類の確認をします。</a:t>
          </a:r>
        </a:p>
        <a:p>
          <a:pPr algn="l"/>
          <a:r>
            <a:rPr kumimoji="1" lang="ja-JP" altLang="en-US" sz="1400" b="1">
              <a:solidFill>
                <a:srgbClr val="002060"/>
              </a:solidFill>
              <a:latin typeface="Meiryo UI" panose="020B0604030504040204" pitchFamily="50" charset="-128"/>
              <a:ea typeface="Meiryo UI" panose="020B0604030504040204" pitchFamily="50" charset="-128"/>
            </a:rPr>
            <a:t>①支払対象・単価の根拠を確認できる書類</a:t>
          </a:r>
        </a:p>
        <a:p>
          <a:pPr algn="l"/>
          <a:r>
            <a:rPr kumimoji="1" lang="ja-JP" altLang="en-US" sz="1400" b="1">
              <a:solidFill>
                <a:srgbClr val="002060"/>
              </a:solidFill>
              <a:latin typeface="Meiryo UI" panose="020B0604030504040204" pitchFamily="50" charset="-128"/>
              <a:ea typeface="Meiryo UI" panose="020B0604030504040204" pitchFamily="50" charset="-128"/>
            </a:rPr>
            <a:t>　■団体所有物、団体の所有する権利、所属員の役務等に係る経費を計上する場合は、</a:t>
          </a:r>
        </a:p>
        <a:p>
          <a:pPr algn="l"/>
          <a:r>
            <a:rPr kumimoji="1" lang="ja-JP" altLang="en-US" sz="1400" b="1">
              <a:solidFill>
                <a:schemeClr val="bg1"/>
              </a:solidFill>
              <a:latin typeface="Meiryo UI" panose="020B0604030504040204" pitchFamily="50" charset="-128"/>
              <a:ea typeface="Meiryo UI" panose="020B0604030504040204" pitchFamily="50" charset="-128"/>
            </a:rPr>
            <a:t>■　</a:t>
          </a:r>
          <a:r>
            <a:rPr kumimoji="1" lang="ja-JP" altLang="en-US" sz="1400" b="1">
              <a:solidFill>
                <a:srgbClr val="002060"/>
              </a:solidFill>
              <a:latin typeface="Meiryo UI" panose="020B0604030504040204" pitchFamily="50" charset="-128"/>
              <a:ea typeface="Meiryo UI" panose="020B0604030504040204" pitchFamily="50" charset="-128"/>
            </a:rPr>
            <a:t>団体規定又は過去請求実績等の単価算出根拠</a:t>
          </a:r>
        </a:p>
        <a:p>
          <a:pPr algn="l"/>
          <a:r>
            <a:rPr kumimoji="1" lang="ja-JP" altLang="en-US" sz="1400" b="1">
              <a:solidFill>
                <a:srgbClr val="002060"/>
              </a:solidFill>
              <a:latin typeface="Meiryo UI" panose="020B0604030504040204" pitchFamily="50" charset="-128"/>
              <a:ea typeface="Meiryo UI" panose="020B0604030504040204" pitchFamily="50" charset="-128"/>
            </a:rPr>
            <a:t>　■外部へ発注又は購入を予定する場合は、請求書、料金検索表等</a:t>
          </a:r>
        </a:p>
        <a:p>
          <a:pPr algn="l"/>
          <a:r>
            <a:rPr kumimoji="1" lang="ja-JP" altLang="en-US" sz="1400" b="1">
              <a:solidFill>
                <a:srgbClr val="002060"/>
              </a:solidFill>
              <a:latin typeface="Meiryo UI" panose="020B0604030504040204" pitchFamily="50" charset="-128"/>
              <a:ea typeface="Meiryo UI" panose="020B0604030504040204" pitchFamily="50" charset="-128"/>
            </a:rPr>
            <a:t>②支払が証明できる書類</a:t>
          </a:r>
        </a:p>
        <a:p>
          <a:pPr algn="l"/>
          <a:r>
            <a:rPr kumimoji="1" lang="ja-JP" altLang="en-US" sz="1400" b="1">
              <a:solidFill>
                <a:srgbClr val="002060"/>
              </a:solidFill>
              <a:latin typeface="Meiryo UI" panose="020B0604030504040204" pitchFamily="50" charset="-128"/>
              <a:ea typeface="Meiryo UI" panose="020B0604030504040204" pitchFamily="50" charset="-128"/>
            </a:rPr>
            <a:t>　■振込票等（振込明細、通帳コピー、領収証など）</a:t>
          </a:r>
          <a:endParaRPr kumimoji="1" lang="en-US" altLang="ja-JP" sz="1400" b="1">
            <a:solidFill>
              <a:srgbClr val="002060"/>
            </a:solidFill>
            <a:latin typeface="Meiryo UI" panose="020B0604030504040204" pitchFamily="50" charset="-128"/>
            <a:ea typeface="Meiryo UI" panose="020B0604030504040204" pitchFamily="50" charset="-128"/>
          </a:endParaRPr>
        </a:p>
        <a:p>
          <a:pPr algn="l"/>
          <a:r>
            <a:rPr kumimoji="1" lang="en-US" altLang="ja-JP" sz="1400" b="1">
              <a:solidFill>
                <a:srgbClr val="002060"/>
              </a:solidFill>
              <a:latin typeface="Meiryo UI" panose="020B0604030504040204" pitchFamily="50" charset="-128"/>
              <a:ea typeface="Meiryo UI" panose="020B0604030504040204" pitchFamily="50" charset="-128"/>
            </a:rPr>
            <a:t>※</a:t>
          </a:r>
          <a:r>
            <a:rPr kumimoji="1" lang="ja-JP" altLang="en-US" sz="1400" b="1">
              <a:solidFill>
                <a:srgbClr val="002060"/>
              </a:solidFill>
              <a:latin typeface="Meiryo UI" panose="020B0604030504040204" pitchFamily="50" charset="-128"/>
              <a:ea typeface="Meiryo UI" panose="020B0604030504040204" pitchFamily="50" charset="-128"/>
            </a:rPr>
            <a:t>提出方法は「実施の手引き」</a:t>
          </a:r>
          <a:r>
            <a:rPr kumimoji="1" lang="en-US" altLang="ja-JP" sz="1400" b="1">
              <a:solidFill>
                <a:srgbClr val="002060"/>
              </a:solidFill>
              <a:latin typeface="Meiryo UI" panose="020B0604030504040204" pitchFamily="50" charset="-128"/>
              <a:ea typeface="Meiryo UI" panose="020B0604030504040204" pitchFamily="50" charset="-128"/>
            </a:rPr>
            <a:t>P.27</a:t>
          </a:r>
          <a:r>
            <a:rPr kumimoji="1" lang="ja-JP" altLang="en-US" sz="1400" b="1">
              <a:solidFill>
                <a:srgbClr val="002060"/>
              </a:solidFill>
              <a:latin typeface="Meiryo UI" panose="020B0604030504040204" pitchFamily="50" charset="-128"/>
              <a:ea typeface="Meiryo UI" panose="020B0604030504040204" pitchFamily="50" charset="-128"/>
            </a:rPr>
            <a:t>を御参照ください。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28</xdr:col>
      <xdr:colOff>622300</xdr:colOff>
      <xdr:row>0</xdr:row>
      <xdr:rowOff>139700</xdr:rowOff>
    </xdr:from>
    <xdr:to>
      <xdr:col>32</xdr:col>
      <xdr:colOff>114300</xdr:colOff>
      <xdr:row>3</xdr:row>
      <xdr:rowOff>304800</xdr:rowOff>
    </xdr:to>
    <xdr:sp macro="" textlink="">
      <xdr:nvSpPr>
        <xdr:cNvPr id="2" name="正方形/長方形 1"/>
        <xdr:cNvSpPr/>
      </xdr:nvSpPr>
      <xdr:spPr>
        <a:xfrm>
          <a:off x="29168725" y="139700"/>
          <a:ext cx="3216275" cy="1231900"/>
        </a:xfrm>
        <a:prstGeom prst="rect">
          <a:avLst/>
        </a:prstGeom>
        <a:solidFill>
          <a:schemeClr val="bg1"/>
        </a:solid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5400">
              <a:solidFill>
                <a:srgbClr val="FF0000"/>
              </a:solidFill>
              <a:latin typeface="Meiryo UI" panose="020B0604030504040204" pitchFamily="50" charset="-128"/>
              <a:ea typeface="Meiryo UI" panose="020B0604030504040204" pitchFamily="50" charset="-128"/>
            </a:rPr>
            <a:t>入力例</a:t>
          </a:r>
        </a:p>
      </xdr:txBody>
    </xdr:sp>
    <xdr:clientData/>
  </xdr:twoCellAnchor>
  <xdr:twoCellAnchor>
    <xdr:from>
      <xdr:col>43</xdr:col>
      <xdr:colOff>287563</xdr:colOff>
      <xdr:row>19</xdr:row>
      <xdr:rowOff>215900</xdr:rowOff>
    </xdr:from>
    <xdr:to>
      <xdr:col>53</xdr:col>
      <xdr:colOff>530678</xdr:colOff>
      <xdr:row>25</xdr:row>
      <xdr:rowOff>106136</xdr:rowOff>
    </xdr:to>
    <xdr:sp macro="" textlink="">
      <xdr:nvSpPr>
        <xdr:cNvPr id="3" name="正方形/長方形 2"/>
        <xdr:cNvSpPr/>
      </xdr:nvSpPr>
      <xdr:spPr>
        <a:xfrm>
          <a:off x="43016713" y="6102350"/>
          <a:ext cx="11187340" cy="1776186"/>
        </a:xfrm>
        <a:prstGeom prst="rect">
          <a:avLst/>
        </a:prstGeom>
        <a:solidFill>
          <a:srgbClr val="FFFFE1"/>
        </a:solid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rtl="0" eaLnBrk="0" fontAlgn="base" hangingPunct="0"/>
          <a:r>
            <a:rPr kumimoji="1" lang="ja-JP" altLang="en-US" sz="1400" b="0">
              <a:solidFill>
                <a:srgbClr val="002060"/>
              </a:solidFill>
              <a:effectLst/>
              <a:latin typeface="Meiryo UI" panose="020B0604030504040204" pitchFamily="50" charset="-128"/>
              <a:ea typeface="Meiryo UI" panose="020B0604030504040204" pitchFamily="50" charset="-128"/>
              <a:cs typeface="+mn-cs"/>
            </a:rPr>
            <a:t>①</a:t>
          </a:r>
          <a:r>
            <a:rPr kumimoji="1" lang="ja-JP" altLang="ja-JP" sz="1400" b="0">
              <a:solidFill>
                <a:srgbClr val="002060"/>
              </a:solidFill>
              <a:effectLst/>
              <a:latin typeface="Meiryo UI" panose="020B0604030504040204" pitchFamily="50" charset="-128"/>
              <a:ea typeface="Meiryo UI" panose="020B0604030504040204" pitchFamily="50" charset="-128"/>
              <a:cs typeface="+mn-cs"/>
            </a:rPr>
            <a:t>　</a:t>
          </a:r>
          <a:r>
            <a:rPr kumimoji="1" lang="en-US" altLang="ja-JP" sz="1400" b="0">
              <a:solidFill>
                <a:srgbClr val="002060"/>
              </a:solidFill>
              <a:effectLst/>
              <a:latin typeface="Meiryo UI" panose="020B0604030504040204" pitchFamily="50" charset="-128"/>
              <a:ea typeface="Meiryo UI" panose="020B0604030504040204" pitchFamily="50" charset="-128"/>
              <a:cs typeface="+mn-cs"/>
            </a:rPr>
            <a:t>【</a:t>
          </a:r>
          <a:r>
            <a:rPr kumimoji="1" lang="ja-JP" altLang="ja-JP" sz="1400" b="0">
              <a:solidFill>
                <a:srgbClr val="002060"/>
              </a:solidFill>
              <a:effectLst/>
              <a:latin typeface="Meiryo UI" panose="020B0604030504040204" pitchFamily="50" charset="-128"/>
              <a:ea typeface="Meiryo UI" panose="020B0604030504040204" pitchFamily="50" charset="-128"/>
              <a:cs typeface="+mn-cs"/>
            </a:rPr>
            <a:t>様式１</a:t>
          </a:r>
          <a:r>
            <a:rPr kumimoji="1" lang="en-US" altLang="ja-JP" sz="1400" b="0">
              <a:solidFill>
                <a:srgbClr val="002060"/>
              </a:solidFill>
              <a:effectLst/>
              <a:latin typeface="Meiryo UI" panose="020B0604030504040204" pitchFamily="50" charset="-128"/>
              <a:ea typeface="Meiryo UI" panose="020B0604030504040204" pitchFamily="50" charset="-128"/>
              <a:cs typeface="+mn-cs"/>
            </a:rPr>
            <a:t>】</a:t>
          </a:r>
          <a:r>
            <a:rPr kumimoji="1" lang="ja-JP" altLang="ja-JP" sz="1400" b="0">
              <a:solidFill>
                <a:srgbClr val="002060"/>
              </a:solidFill>
              <a:effectLst/>
              <a:latin typeface="Meiryo UI" panose="020B0604030504040204" pitchFamily="50" charset="-128"/>
              <a:ea typeface="Meiryo UI" panose="020B0604030504040204" pitchFamily="50" charset="-128"/>
              <a:cs typeface="+mn-cs"/>
            </a:rPr>
            <a:t>実施計画書の内容を更新する形で作成してください</a:t>
          </a:r>
          <a:r>
            <a:rPr kumimoji="1" lang="ja-JP" altLang="en-US" sz="1400" b="0">
              <a:solidFill>
                <a:srgbClr val="002060"/>
              </a:solidFill>
              <a:effectLst/>
              <a:latin typeface="Meiryo UI" panose="020B0604030504040204" pitchFamily="50" charset="-128"/>
              <a:ea typeface="Meiryo UI" panose="020B0604030504040204" pitchFamily="50" charset="-128"/>
              <a:cs typeface="+mn-cs"/>
            </a:rPr>
            <a:t>。</a:t>
          </a:r>
          <a:endParaRPr kumimoji="1" lang="en-US" altLang="ja-JP" sz="1400" b="0">
            <a:solidFill>
              <a:srgbClr val="002060"/>
            </a:solidFill>
            <a:effectLst/>
            <a:latin typeface="Meiryo UI" panose="020B0604030504040204" pitchFamily="50" charset="-128"/>
            <a:ea typeface="Meiryo UI" panose="020B0604030504040204" pitchFamily="50" charset="-128"/>
            <a:cs typeface="+mn-cs"/>
          </a:endParaRPr>
        </a:p>
        <a:p>
          <a:pPr rtl="0" eaLnBrk="0" fontAlgn="base" hangingPunct="0"/>
          <a:r>
            <a:rPr kumimoji="1" lang="ja-JP" altLang="en-US" sz="1400" b="0">
              <a:solidFill>
                <a:srgbClr val="002060"/>
              </a:solidFill>
              <a:effectLst/>
              <a:latin typeface="Meiryo UI" panose="020B0604030504040204" pitchFamily="50" charset="-128"/>
              <a:ea typeface="Meiryo UI" panose="020B0604030504040204" pitchFamily="50" charset="-128"/>
              <a:cs typeface="+mn-cs"/>
            </a:rPr>
            <a:t>　　　</a:t>
          </a:r>
          <a:r>
            <a:rPr kumimoji="1" lang="ja-JP" altLang="ja-JP" sz="1400" b="0">
              <a:solidFill>
                <a:srgbClr val="002060"/>
              </a:solidFill>
              <a:effectLst/>
              <a:latin typeface="Meiryo UI" panose="020B0604030504040204" pitchFamily="50" charset="-128"/>
              <a:ea typeface="Meiryo UI" panose="020B0604030504040204" pitchFamily="50" charset="-128"/>
              <a:cs typeface="+mn-cs"/>
            </a:rPr>
            <a:t>実施計画書と異なる</a:t>
          </a:r>
          <a:r>
            <a:rPr kumimoji="1" lang="ja-JP" altLang="en-US" sz="1400" b="0">
              <a:solidFill>
                <a:srgbClr val="002060"/>
              </a:solidFill>
              <a:effectLst/>
              <a:latin typeface="Meiryo UI" panose="020B0604030504040204" pitchFamily="50" charset="-128"/>
              <a:ea typeface="Meiryo UI" panose="020B0604030504040204" pitchFamily="50" charset="-128"/>
              <a:cs typeface="+mn-cs"/>
            </a:rPr>
            <a:t>点として </a:t>
          </a:r>
          <a:r>
            <a:rPr kumimoji="1" lang="ja-JP" altLang="ja-JP" sz="1400" b="0">
              <a:solidFill>
                <a:srgbClr val="002060"/>
              </a:solidFill>
              <a:effectLst/>
              <a:latin typeface="Meiryo UI" panose="020B0604030504040204" pitchFamily="50" charset="-128"/>
              <a:ea typeface="Meiryo UI" panose="020B0604030504040204" pitchFamily="50" charset="-128"/>
              <a:cs typeface="+mn-cs"/>
            </a:rPr>
            <a:t>「実施校の状況と児童の体験や理解を深めるために工夫した点」「その他特記すべき事項」の２</a:t>
          </a:r>
          <a:r>
            <a:rPr kumimoji="1" lang="ja-JP" altLang="en-US" sz="1400" b="0">
              <a:solidFill>
                <a:srgbClr val="002060"/>
              </a:solidFill>
              <a:effectLst/>
              <a:latin typeface="Meiryo UI" panose="020B0604030504040204" pitchFamily="50" charset="-128"/>
              <a:ea typeface="Meiryo UI" panose="020B0604030504040204" pitchFamily="50" charset="-128"/>
              <a:cs typeface="+mn-cs"/>
            </a:rPr>
            <a:t>項目が追加されています。</a:t>
          </a:r>
          <a:endParaRPr lang="ja-JP" altLang="ja-JP" sz="1400" b="0">
            <a:solidFill>
              <a:srgbClr val="002060"/>
            </a:solidFill>
            <a:effectLst/>
            <a:latin typeface="Meiryo UI" panose="020B0604030504040204" pitchFamily="50" charset="-128"/>
            <a:ea typeface="Meiryo UI" panose="020B0604030504040204" pitchFamily="50" charset="-128"/>
          </a:endParaRPr>
        </a:p>
        <a:p>
          <a:pPr rtl="0" eaLnBrk="0" fontAlgn="base" hangingPunct="0"/>
          <a:r>
            <a:rPr kumimoji="1" lang="ja-JP" altLang="en-US" sz="1400" b="0">
              <a:solidFill>
                <a:srgbClr val="002060"/>
              </a:solidFill>
              <a:effectLst/>
              <a:latin typeface="Meiryo UI" panose="020B0604030504040204" pitchFamily="50" charset="-128"/>
              <a:ea typeface="Meiryo UI" panose="020B0604030504040204" pitchFamily="50" charset="-128"/>
              <a:cs typeface="+mn-cs"/>
            </a:rPr>
            <a:t>②</a:t>
          </a:r>
          <a:r>
            <a:rPr kumimoji="1" lang="ja-JP" altLang="ja-JP" sz="1400" b="0">
              <a:solidFill>
                <a:srgbClr val="002060"/>
              </a:solidFill>
              <a:effectLst/>
              <a:latin typeface="Meiryo UI" panose="020B0604030504040204" pitchFamily="50" charset="-128"/>
              <a:ea typeface="Meiryo UI" panose="020B0604030504040204" pitchFamily="50" charset="-128"/>
              <a:cs typeface="+mn-cs"/>
            </a:rPr>
            <a:t>　</a:t>
          </a:r>
          <a:r>
            <a:rPr kumimoji="1" lang="en-US" altLang="ja-JP" sz="1400" b="0">
              <a:solidFill>
                <a:srgbClr val="002060"/>
              </a:solidFill>
              <a:effectLst/>
              <a:latin typeface="Meiryo UI" panose="020B0604030504040204" pitchFamily="50" charset="-128"/>
              <a:ea typeface="Meiryo UI" panose="020B0604030504040204" pitchFamily="50" charset="-128"/>
              <a:cs typeface="+mn-cs"/>
            </a:rPr>
            <a:t> 【</a:t>
          </a:r>
          <a:r>
            <a:rPr kumimoji="1" lang="ja-JP" altLang="ja-JP" sz="1400" b="0">
              <a:solidFill>
                <a:srgbClr val="002060"/>
              </a:solidFill>
              <a:effectLst/>
              <a:latin typeface="Meiryo UI" panose="020B0604030504040204" pitchFamily="50" charset="-128"/>
              <a:ea typeface="Meiryo UI" panose="020B0604030504040204" pitchFamily="50" charset="-128"/>
              <a:cs typeface="+mn-cs"/>
            </a:rPr>
            <a:t>様式１</a:t>
          </a:r>
          <a:r>
            <a:rPr kumimoji="1" lang="en-US" altLang="ja-JP" sz="1400" b="0">
              <a:solidFill>
                <a:srgbClr val="002060"/>
              </a:solidFill>
              <a:effectLst/>
              <a:latin typeface="Meiryo UI" panose="020B0604030504040204" pitchFamily="50" charset="-128"/>
              <a:ea typeface="Meiryo UI" panose="020B0604030504040204" pitchFamily="50" charset="-128"/>
              <a:cs typeface="+mn-cs"/>
            </a:rPr>
            <a:t>】</a:t>
          </a:r>
          <a:r>
            <a:rPr kumimoji="1" lang="ja-JP" altLang="ja-JP" sz="1400" b="0">
              <a:solidFill>
                <a:srgbClr val="002060"/>
              </a:solidFill>
              <a:effectLst/>
              <a:latin typeface="Meiryo UI" panose="020B0604030504040204" pitchFamily="50" charset="-128"/>
              <a:ea typeface="Meiryo UI" panose="020B0604030504040204" pitchFamily="50" charset="-128"/>
              <a:cs typeface="+mn-cs"/>
            </a:rPr>
            <a:t>実施計画書からの変更箇所</a:t>
          </a:r>
          <a:r>
            <a:rPr kumimoji="1" lang="ja-JP" altLang="en-US" sz="1400" b="0">
              <a:solidFill>
                <a:srgbClr val="002060"/>
              </a:solidFill>
              <a:effectLst/>
              <a:latin typeface="Meiryo UI" panose="020B0604030504040204" pitchFamily="50" charset="-128"/>
              <a:ea typeface="Meiryo UI" panose="020B0604030504040204" pitchFamily="50" charset="-128"/>
              <a:cs typeface="+mn-cs"/>
            </a:rPr>
            <a:t>は、</a:t>
          </a:r>
          <a:r>
            <a:rPr kumimoji="1" lang="ja-JP" altLang="en-US" sz="1400" b="0" u="sng">
              <a:solidFill>
                <a:srgbClr val="002060"/>
              </a:solidFill>
              <a:effectLst/>
              <a:latin typeface="Meiryo UI" panose="020B0604030504040204" pitchFamily="50" charset="-128"/>
              <a:ea typeface="Meiryo UI" panose="020B0604030504040204" pitchFamily="50" charset="-128"/>
              <a:cs typeface="+mn-cs"/>
            </a:rPr>
            <a:t>文字の色やセルの色を指定するなどし</a:t>
          </a:r>
          <a:r>
            <a:rPr kumimoji="1" lang="ja-JP" altLang="en-US" sz="1400" b="0">
              <a:solidFill>
                <a:srgbClr val="002060"/>
              </a:solidFill>
              <a:effectLst/>
              <a:latin typeface="Meiryo UI" panose="020B0604030504040204" pitchFamily="50" charset="-128"/>
              <a:ea typeface="Meiryo UI" panose="020B0604030504040204" pitchFamily="50" charset="-128"/>
              <a:cs typeface="+mn-cs"/>
            </a:rPr>
            <a:t>　</a:t>
          </a:r>
          <a:r>
            <a:rPr kumimoji="1" lang="ja-JP" altLang="ja-JP" sz="1400" b="0">
              <a:solidFill>
                <a:srgbClr val="002060"/>
              </a:solidFill>
              <a:effectLst/>
              <a:latin typeface="Meiryo UI" panose="020B0604030504040204" pitchFamily="50" charset="-128"/>
              <a:ea typeface="Meiryo UI" panose="020B0604030504040204" pitchFamily="50" charset="-128"/>
              <a:cs typeface="+mn-cs"/>
            </a:rPr>
            <a:t>分かりやすく示していただけるようお願いします</a:t>
          </a:r>
          <a:r>
            <a:rPr kumimoji="1" lang="ja-JP" altLang="en-US" sz="1400" b="0">
              <a:solidFill>
                <a:srgbClr val="002060"/>
              </a:solidFill>
              <a:effectLst/>
              <a:latin typeface="Meiryo UI" panose="020B0604030504040204" pitchFamily="50" charset="-128"/>
              <a:ea typeface="Meiryo UI" panose="020B0604030504040204" pitchFamily="50" charset="-128"/>
              <a:cs typeface="+mn-cs"/>
            </a:rPr>
            <a:t>。</a:t>
          </a:r>
          <a:endParaRPr kumimoji="1" lang="en-US" altLang="ja-JP" sz="1400" b="0">
            <a:solidFill>
              <a:srgbClr val="002060"/>
            </a:solidFill>
            <a:effectLst/>
            <a:latin typeface="Meiryo UI" panose="020B0604030504040204" pitchFamily="50" charset="-128"/>
            <a:ea typeface="Meiryo UI" panose="020B0604030504040204" pitchFamily="50" charset="-128"/>
            <a:cs typeface="+mn-cs"/>
          </a:endParaRPr>
        </a:p>
        <a:p>
          <a:pPr rtl="0" eaLnBrk="0" fontAlgn="base" hangingPunct="0"/>
          <a:r>
            <a:rPr kumimoji="1" lang="ja-JP" altLang="en-US" sz="1400" b="0">
              <a:solidFill>
                <a:srgbClr val="002060"/>
              </a:solidFill>
              <a:effectLst/>
              <a:latin typeface="Meiryo UI" panose="020B0604030504040204" pitchFamily="50" charset="-128"/>
              <a:ea typeface="Meiryo UI" panose="020B0604030504040204" pitchFamily="50" charset="-128"/>
              <a:cs typeface="+mn-cs"/>
            </a:rPr>
            <a:t>　　　また変更内容について「その他特記すべき事項」へコメントを御入力ください。</a:t>
          </a:r>
          <a:endParaRPr kumimoji="0" lang="en-US" altLang="ja-JP" sz="1400" b="0">
            <a:solidFill>
              <a:srgbClr val="002060"/>
            </a:solidFill>
            <a:effectLst/>
            <a:latin typeface="Meiryo UI" panose="020B0604030504040204" pitchFamily="50" charset="-128"/>
            <a:ea typeface="Meiryo UI" panose="020B0604030504040204" pitchFamily="50" charset="-128"/>
            <a:cs typeface="+mn-cs"/>
          </a:endParaRPr>
        </a:p>
        <a:p>
          <a:pPr rtl="0" eaLnBrk="0" fontAlgn="base" hangingPunct="0"/>
          <a:r>
            <a:rPr kumimoji="0" lang="ja-JP" altLang="en-US" sz="1400" b="0">
              <a:solidFill>
                <a:srgbClr val="002060"/>
              </a:solidFill>
              <a:effectLst/>
              <a:latin typeface="Meiryo UI" panose="020B0604030504040204" pitchFamily="50" charset="-128"/>
              <a:ea typeface="Meiryo UI" panose="020B0604030504040204" pitchFamily="50" charset="-128"/>
              <a:cs typeface="+mn-cs"/>
            </a:rPr>
            <a:t>③</a:t>
          </a:r>
          <a:r>
            <a:rPr kumimoji="1" lang="ja-JP" altLang="ja-JP" sz="1400" b="0">
              <a:solidFill>
                <a:srgbClr val="002060"/>
              </a:solidFill>
              <a:effectLst/>
              <a:latin typeface="Meiryo UI" panose="020B0604030504040204" pitchFamily="50" charset="-128"/>
              <a:ea typeface="Meiryo UI" panose="020B0604030504040204" pitchFamily="50" charset="-128"/>
              <a:cs typeface="+mn-cs"/>
            </a:rPr>
            <a:t>　</a:t>
          </a:r>
          <a:r>
            <a:rPr kumimoji="1" lang="ja-JP" altLang="ja-JP" sz="1400" b="0" u="none">
              <a:solidFill>
                <a:srgbClr val="002060"/>
              </a:solidFill>
              <a:effectLst/>
              <a:latin typeface="Meiryo UI" panose="020B0604030504040204" pitchFamily="50" charset="-128"/>
              <a:ea typeface="Meiryo UI" panose="020B0604030504040204" pitchFamily="50" charset="-128"/>
              <a:cs typeface="+mn-cs"/>
            </a:rPr>
            <a:t>日程変更や中止については、変更があった時点で、事務局への連絡をお願いします。連絡手</a:t>
          </a:r>
          <a:r>
            <a:rPr kumimoji="1" lang="ja-JP" altLang="ja-JP" sz="1400" b="0">
              <a:solidFill>
                <a:srgbClr val="002060"/>
              </a:solidFill>
              <a:effectLst/>
              <a:latin typeface="Meiryo UI" panose="020B0604030504040204" pitchFamily="50" charset="-128"/>
              <a:ea typeface="Meiryo UI" panose="020B0604030504040204" pitchFamily="50" charset="-128"/>
              <a:cs typeface="+mn-cs"/>
            </a:rPr>
            <a:t>順については</a:t>
          </a:r>
          <a:r>
            <a:rPr kumimoji="1" lang="ja-JP" altLang="en-US" sz="1400" b="0">
              <a:solidFill>
                <a:srgbClr val="002060"/>
              </a:solidFill>
              <a:effectLst/>
              <a:latin typeface="Meiryo UI" panose="020B0604030504040204" pitchFamily="50" charset="-128"/>
              <a:ea typeface="Meiryo UI" panose="020B0604030504040204" pitchFamily="50" charset="-128"/>
              <a:cs typeface="+mn-cs"/>
            </a:rPr>
            <a:t>「実施の手引き」</a:t>
          </a:r>
          <a:r>
            <a:rPr kumimoji="1" lang="en-US" altLang="ja-JP" sz="1400" b="0">
              <a:solidFill>
                <a:srgbClr val="002060"/>
              </a:solidFill>
              <a:effectLst/>
              <a:latin typeface="Meiryo UI" panose="020B0604030504040204" pitchFamily="50" charset="-128"/>
              <a:ea typeface="Meiryo UI" panose="020B0604030504040204" pitchFamily="50" charset="-128"/>
              <a:cs typeface="+mn-cs"/>
            </a:rPr>
            <a:t>P.8</a:t>
          </a:r>
          <a:r>
            <a:rPr kumimoji="1" lang="ja-JP" altLang="ja-JP" sz="1400" b="0">
              <a:solidFill>
                <a:srgbClr val="002060"/>
              </a:solidFill>
              <a:effectLst/>
              <a:latin typeface="Meiryo UI" panose="020B0604030504040204" pitchFamily="50" charset="-128"/>
              <a:ea typeface="Meiryo UI" panose="020B0604030504040204" pitchFamily="50" charset="-128"/>
              <a:cs typeface="+mn-cs"/>
            </a:rPr>
            <a:t>を</a:t>
          </a:r>
          <a:r>
            <a:rPr kumimoji="1" lang="ja-JP" altLang="en-US" sz="1400" b="0">
              <a:solidFill>
                <a:srgbClr val="002060"/>
              </a:solidFill>
              <a:effectLst/>
              <a:latin typeface="Meiryo UI" panose="020B0604030504040204" pitchFamily="50" charset="-128"/>
              <a:ea typeface="Meiryo UI" panose="020B0604030504040204" pitchFamily="50" charset="-128"/>
              <a:cs typeface="+mn-cs"/>
            </a:rPr>
            <a:t>ご参照</a:t>
          </a:r>
          <a:r>
            <a:rPr kumimoji="1" lang="ja-JP" altLang="ja-JP" sz="1400" b="0">
              <a:solidFill>
                <a:srgbClr val="002060"/>
              </a:solidFill>
              <a:effectLst/>
              <a:latin typeface="Meiryo UI" panose="020B0604030504040204" pitchFamily="50" charset="-128"/>
              <a:ea typeface="Meiryo UI" panose="020B0604030504040204" pitchFamily="50" charset="-128"/>
              <a:cs typeface="+mn-cs"/>
            </a:rPr>
            <a:t>ください</a:t>
          </a:r>
          <a:r>
            <a:rPr kumimoji="1" lang="ja-JP" altLang="en-US" sz="1400" b="0">
              <a:solidFill>
                <a:srgbClr val="002060"/>
              </a:solidFill>
              <a:effectLst/>
              <a:latin typeface="Meiryo UI" panose="020B0604030504040204" pitchFamily="50" charset="-128"/>
              <a:ea typeface="Meiryo UI" panose="020B0604030504040204" pitchFamily="50" charset="-128"/>
              <a:cs typeface="+mn-cs"/>
            </a:rPr>
            <a:t>。</a:t>
          </a:r>
          <a:endParaRPr lang="ja-JP" altLang="ja-JP" sz="1400" b="0">
            <a:solidFill>
              <a:srgbClr val="002060"/>
            </a:solidFill>
            <a:effectLst/>
            <a:latin typeface="Meiryo UI" panose="020B0604030504040204" pitchFamily="50" charset="-128"/>
            <a:ea typeface="Meiryo UI" panose="020B0604030504040204" pitchFamily="50" charset="-128"/>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7</xdr:col>
      <xdr:colOff>112709</xdr:colOff>
      <xdr:row>33</xdr:row>
      <xdr:rowOff>63500</xdr:rowOff>
    </xdr:from>
    <xdr:to>
      <xdr:col>10</xdr:col>
      <xdr:colOff>1066800</xdr:colOff>
      <xdr:row>34</xdr:row>
      <xdr:rowOff>152399</xdr:rowOff>
    </xdr:to>
    <xdr:sp macro="" textlink="">
      <xdr:nvSpPr>
        <xdr:cNvPr id="2" name="テキスト ボックス 1">
          <a:extLst>
            <a:ext uri="{FF2B5EF4-FFF2-40B4-BE49-F238E27FC236}">
              <a16:creationId xmlns:a16="http://schemas.microsoft.com/office/drawing/2014/main" id="{00000000-0008-0000-0800-000002000000}"/>
            </a:ext>
          </a:extLst>
        </xdr:cNvPr>
        <xdr:cNvSpPr txBox="1"/>
      </xdr:nvSpPr>
      <xdr:spPr>
        <a:xfrm>
          <a:off x="6180134" y="8235950"/>
          <a:ext cx="2630491" cy="317499"/>
        </a:xfrm>
        <a:prstGeom prst="rect">
          <a:avLst/>
        </a:prstGeom>
        <a:ln/>
      </xdr:spPr>
      <xdr:style>
        <a:lnRef idx="2">
          <a:schemeClr val="accent4"/>
        </a:lnRef>
        <a:fillRef idx="1">
          <a:schemeClr val="lt1"/>
        </a:fillRef>
        <a:effectRef idx="0">
          <a:schemeClr val="accent4"/>
        </a:effectRef>
        <a:fontRef idx="minor">
          <a:schemeClr val="dk1"/>
        </a:fontRef>
      </xdr:style>
      <xdr:txBody>
        <a:bodyPr vertOverflow="clip" horzOverflow="clip" wrap="square" rtlCol="0" anchor="ctr"/>
        <a:lstStyle/>
        <a:p>
          <a:pPr algn="ctr"/>
          <a:r>
            <a:rPr kumimoji="1" lang="ja-JP" altLang="en-US" sz="1100">
              <a:latin typeface="Meiryo UI" panose="020B0604030504040204" pitchFamily="50" charset="-128"/>
              <a:ea typeface="Meiryo UI" panose="020B0604030504040204" pitchFamily="50" charset="-128"/>
            </a:rPr>
            <a:t>数字は左側（黄色欄）に御記入ください。</a:t>
          </a:r>
        </a:p>
      </xdr:txBody>
    </xdr:sp>
    <xdr:clientData/>
  </xdr:twoCellAnchor>
  <xdr:twoCellAnchor>
    <xdr:from>
      <xdr:col>20</xdr:col>
      <xdr:colOff>241300</xdr:colOff>
      <xdr:row>0</xdr:row>
      <xdr:rowOff>203200</xdr:rowOff>
    </xdr:from>
    <xdr:to>
      <xdr:col>22</xdr:col>
      <xdr:colOff>508000</xdr:colOff>
      <xdr:row>5</xdr:row>
      <xdr:rowOff>101600</xdr:rowOff>
    </xdr:to>
    <xdr:sp macro="" textlink="">
      <xdr:nvSpPr>
        <xdr:cNvPr id="3" name="正方形/長方形 2"/>
        <xdr:cNvSpPr/>
      </xdr:nvSpPr>
      <xdr:spPr>
        <a:xfrm>
          <a:off x="17405350" y="203200"/>
          <a:ext cx="3295650" cy="1250950"/>
        </a:xfrm>
        <a:prstGeom prst="rect">
          <a:avLst/>
        </a:prstGeom>
        <a:solidFill>
          <a:schemeClr val="bg1"/>
        </a:solid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5400">
              <a:solidFill>
                <a:srgbClr val="FF0000"/>
              </a:solidFill>
              <a:latin typeface="Meiryo UI" panose="020B0604030504040204" pitchFamily="50" charset="-128"/>
              <a:ea typeface="Meiryo UI" panose="020B0604030504040204" pitchFamily="50" charset="-128"/>
            </a:rPr>
            <a:t>入力例</a:t>
          </a:r>
        </a:p>
      </xdr:txBody>
    </xdr:sp>
    <xdr:clientData/>
  </xdr:twoCellAnchor>
  <xdr:twoCellAnchor>
    <xdr:from>
      <xdr:col>25</xdr:col>
      <xdr:colOff>12700</xdr:colOff>
      <xdr:row>0</xdr:row>
      <xdr:rowOff>63500</xdr:rowOff>
    </xdr:from>
    <xdr:to>
      <xdr:col>31</xdr:col>
      <xdr:colOff>1104900</xdr:colOff>
      <xdr:row>5</xdr:row>
      <xdr:rowOff>76200</xdr:rowOff>
    </xdr:to>
    <xdr:sp macro="" textlink="">
      <xdr:nvSpPr>
        <xdr:cNvPr id="4" name="正方形/長方形 3"/>
        <xdr:cNvSpPr/>
      </xdr:nvSpPr>
      <xdr:spPr>
        <a:xfrm>
          <a:off x="22253575" y="63500"/>
          <a:ext cx="6216650" cy="1365250"/>
        </a:xfrm>
        <a:prstGeom prst="rect">
          <a:avLst/>
        </a:prstGeom>
        <a:solidFill>
          <a:schemeClr val="bg1"/>
        </a:solid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400" b="1">
              <a:solidFill>
                <a:srgbClr val="002060"/>
              </a:solidFill>
              <a:latin typeface="Meiryo UI" panose="020B0604030504040204" pitchFamily="50" charset="-128"/>
              <a:ea typeface="Meiryo UI" panose="020B0604030504040204" pitchFamily="50" charset="-128"/>
            </a:rPr>
            <a:t>※</a:t>
          </a:r>
          <a:r>
            <a:rPr kumimoji="1" lang="ja-JP" altLang="en-US" sz="1400" b="1">
              <a:solidFill>
                <a:srgbClr val="002060"/>
              </a:solidFill>
              <a:latin typeface="Meiryo UI" panose="020B0604030504040204" pitchFamily="50" charset="-128"/>
              <a:ea typeface="Meiryo UI" panose="020B0604030504040204" pitchFamily="50" charset="-128"/>
            </a:rPr>
            <a:t>行の挿入・追加等をする場合は、必ず計算式等の設定（計算対象範囲等）が</a:t>
          </a:r>
          <a:endParaRPr kumimoji="1" lang="en-US" altLang="ja-JP" sz="1400" b="1">
            <a:solidFill>
              <a:srgbClr val="002060"/>
            </a:solidFill>
            <a:latin typeface="Meiryo UI" panose="020B0604030504040204" pitchFamily="50" charset="-128"/>
            <a:ea typeface="Meiryo UI" panose="020B0604030504040204" pitchFamily="50" charset="-128"/>
          </a:endParaRPr>
        </a:p>
        <a:p>
          <a:pPr algn="l"/>
          <a:r>
            <a:rPr kumimoji="1" lang="en-US" altLang="ja-JP" sz="1400" b="1">
              <a:solidFill>
                <a:schemeClr val="bg1"/>
              </a:solidFill>
              <a:latin typeface="Meiryo UI" panose="020B0604030504040204" pitchFamily="50" charset="-128"/>
              <a:ea typeface="Meiryo UI" panose="020B0604030504040204" pitchFamily="50" charset="-128"/>
            </a:rPr>
            <a:t>※</a:t>
          </a:r>
          <a:r>
            <a:rPr kumimoji="1" lang="ja-JP" altLang="en-US" sz="1400" b="1">
              <a:solidFill>
                <a:srgbClr val="002060"/>
              </a:solidFill>
              <a:latin typeface="Meiryo UI" panose="020B0604030504040204" pitchFamily="50" charset="-128"/>
              <a:ea typeface="Meiryo UI" panose="020B0604030504040204" pitchFamily="50" charset="-128"/>
            </a:rPr>
            <a:t>ずれていないかを点検してください。</a:t>
          </a:r>
          <a:endParaRPr kumimoji="1" lang="en-US" altLang="ja-JP" sz="1400" b="1">
            <a:solidFill>
              <a:srgbClr val="002060"/>
            </a:solidFill>
            <a:latin typeface="Meiryo UI" panose="020B0604030504040204" pitchFamily="50" charset="-128"/>
            <a:ea typeface="Meiryo UI" panose="020B0604030504040204" pitchFamily="50" charset="-128"/>
          </a:endParaRPr>
        </a:p>
        <a:p>
          <a:pPr algn="l"/>
          <a:r>
            <a:rPr kumimoji="1" lang="en-US" altLang="ja-JP" sz="1400" b="1">
              <a:solidFill>
                <a:srgbClr val="002060"/>
              </a:solidFill>
              <a:latin typeface="Meiryo UI" panose="020B0604030504040204" pitchFamily="50" charset="-128"/>
              <a:ea typeface="Meiryo UI" panose="020B0604030504040204" pitchFamily="50" charset="-128"/>
            </a:rPr>
            <a:t>※</a:t>
          </a:r>
          <a:r>
            <a:rPr kumimoji="1" lang="ja-JP" altLang="en-US" sz="1400" b="1">
              <a:solidFill>
                <a:srgbClr val="002060"/>
              </a:solidFill>
              <a:latin typeface="Meiryo UI" panose="020B0604030504040204" pitchFamily="50" charset="-128"/>
              <a:ea typeface="Meiryo UI" panose="020B0604030504040204" pitchFamily="50" charset="-128"/>
            </a:rPr>
            <a:t>単価はすべて税込額を御入力ください。</a:t>
          </a:r>
          <a:endParaRPr kumimoji="1" lang="en-US" altLang="ja-JP" sz="1400" b="1">
            <a:solidFill>
              <a:srgbClr val="002060"/>
            </a:solidFill>
            <a:latin typeface="Meiryo UI" panose="020B0604030504040204" pitchFamily="50" charset="-128"/>
            <a:ea typeface="Meiryo UI" panose="020B0604030504040204" pitchFamily="50" charset="-128"/>
          </a:endParaRPr>
        </a:p>
        <a:p>
          <a:pPr algn="l"/>
          <a:r>
            <a:rPr kumimoji="1" lang="en-US" altLang="ja-JP" sz="1400" b="1">
              <a:solidFill>
                <a:srgbClr val="002060"/>
              </a:solidFill>
              <a:latin typeface="Meiryo UI" panose="020B0604030504040204" pitchFamily="50" charset="-128"/>
              <a:ea typeface="Meiryo UI" panose="020B0604030504040204" pitchFamily="50" charset="-128"/>
            </a:rPr>
            <a:t>※</a:t>
          </a:r>
          <a:r>
            <a:rPr kumimoji="1" lang="ja-JP" altLang="en-US" sz="1400" b="1">
              <a:solidFill>
                <a:srgbClr val="002060"/>
              </a:solidFill>
              <a:latin typeface="Meiryo UI" panose="020B0604030504040204" pitchFamily="50" charset="-128"/>
              <a:ea typeface="Meiryo UI" panose="020B0604030504040204" pitchFamily="50" charset="-128"/>
            </a:rPr>
            <a:t>青色せる及び見積確定額は計算式が入っていますので上書きしないでください。</a:t>
          </a:r>
        </a:p>
      </xdr:txBody>
    </xdr:sp>
    <xdr:clientData/>
  </xdr:twoCellAnchor>
  <xdr:twoCellAnchor>
    <xdr:from>
      <xdr:col>25</xdr:col>
      <xdr:colOff>11794</xdr:colOff>
      <xdr:row>6</xdr:row>
      <xdr:rowOff>43543</xdr:rowOff>
    </xdr:from>
    <xdr:to>
      <xdr:col>30</xdr:col>
      <xdr:colOff>595994</xdr:colOff>
      <xdr:row>15</xdr:row>
      <xdr:rowOff>263714</xdr:rowOff>
    </xdr:to>
    <xdr:sp macro="" textlink="">
      <xdr:nvSpPr>
        <xdr:cNvPr id="5" name="角丸四角形 4"/>
        <xdr:cNvSpPr>
          <a:spLocks noChangeArrowheads="1"/>
        </xdr:cNvSpPr>
      </xdr:nvSpPr>
      <xdr:spPr bwMode="auto">
        <a:xfrm>
          <a:off x="22273080" y="1621972"/>
          <a:ext cx="4285343" cy="2546992"/>
        </a:xfrm>
        <a:prstGeom prst="roundRect">
          <a:avLst>
            <a:gd name="adj" fmla="val 4106"/>
          </a:avLst>
        </a:prstGeom>
        <a:solidFill>
          <a:srgbClr val="FFFFFF"/>
        </a:solidFill>
        <a:ln w="19050">
          <a:solidFill>
            <a:srgbClr val="FF0000"/>
          </a:solidFill>
          <a:round/>
          <a:headEnd/>
          <a:tailEnd/>
        </a:ln>
        <a:effectLst>
          <a:outerShdw dist="23000" dir="5400000" rotWithShape="0">
            <a:srgbClr val="808080">
              <a:alpha val="34998"/>
            </a:srgbClr>
          </a:outerShdw>
        </a:effectLst>
      </xdr:spPr>
      <xdr:txBody>
        <a:bodyPr wrap="square" tIns="36000" bIns="36000" anchor="ctr" anchorCtr="1"/>
        <a:lstStyle>
          <a:defPPr>
            <a:defRPr lang="ja-JP"/>
          </a:defPPr>
          <a:lvl1pPr algn="l" rtl="0" eaLnBrk="0" fontAlgn="base" hangingPunct="0">
            <a:spcBef>
              <a:spcPct val="0"/>
            </a:spcBef>
            <a:spcAft>
              <a:spcPct val="0"/>
            </a:spcAft>
            <a:defRPr kumimoji="1" sz="1000" kern="1200">
              <a:solidFill>
                <a:schemeClr val="tx1"/>
              </a:solidFill>
              <a:latin typeface="Times New Roman" charset="0"/>
              <a:ea typeface="ＭＳ Ｐゴシック" charset="0"/>
              <a:cs typeface="ＭＳ Ｐゴシック" charset="0"/>
            </a:defRPr>
          </a:lvl1pPr>
          <a:lvl2pPr marL="457200" algn="l" rtl="0" eaLnBrk="0" fontAlgn="base" hangingPunct="0">
            <a:spcBef>
              <a:spcPct val="0"/>
            </a:spcBef>
            <a:spcAft>
              <a:spcPct val="0"/>
            </a:spcAft>
            <a:defRPr kumimoji="1" sz="1000" kern="1200">
              <a:solidFill>
                <a:schemeClr val="tx1"/>
              </a:solidFill>
              <a:latin typeface="Times New Roman" charset="0"/>
              <a:ea typeface="ＭＳ Ｐゴシック" charset="0"/>
              <a:cs typeface="ＭＳ Ｐゴシック" charset="0"/>
            </a:defRPr>
          </a:lvl2pPr>
          <a:lvl3pPr marL="914400" algn="l" rtl="0" eaLnBrk="0" fontAlgn="base" hangingPunct="0">
            <a:spcBef>
              <a:spcPct val="0"/>
            </a:spcBef>
            <a:spcAft>
              <a:spcPct val="0"/>
            </a:spcAft>
            <a:defRPr kumimoji="1" sz="1000" kern="1200">
              <a:solidFill>
                <a:schemeClr val="tx1"/>
              </a:solidFill>
              <a:latin typeface="Times New Roman" charset="0"/>
              <a:ea typeface="ＭＳ Ｐゴシック" charset="0"/>
              <a:cs typeface="ＭＳ Ｐゴシック" charset="0"/>
            </a:defRPr>
          </a:lvl3pPr>
          <a:lvl4pPr marL="1371600" algn="l" rtl="0" eaLnBrk="0" fontAlgn="base" hangingPunct="0">
            <a:spcBef>
              <a:spcPct val="0"/>
            </a:spcBef>
            <a:spcAft>
              <a:spcPct val="0"/>
            </a:spcAft>
            <a:defRPr kumimoji="1" sz="1000" kern="1200">
              <a:solidFill>
                <a:schemeClr val="tx1"/>
              </a:solidFill>
              <a:latin typeface="Times New Roman" charset="0"/>
              <a:ea typeface="ＭＳ Ｐゴシック" charset="0"/>
              <a:cs typeface="ＭＳ Ｐゴシック" charset="0"/>
            </a:defRPr>
          </a:lvl4pPr>
          <a:lvl5pPr marL="1828800" algn="l" rtl="0" eaLnBrk="0" fontAlgn="base" hangingPunct="0">
            <a:spcBef>
              <a:spcPct val="0"/>
            </a:spcBef>
            <a:spcAft>
              <a:spcPct val="0"/>
            </a:spcAft>
            <a:defRPr kumimoji="1" sz="1000" kern="1200">
              <a:solidFill>
                <a:schemeClr val="tx1"/>
              </a:solidFill>
              <a:latin typeface="Times New Roman" charset="0"/>
              <a:ea typeface="ＭＳ Ｐゴシック" charset="0"/>
              <a:cs typeface="ＭＳ Ｐゴシック" charset="0"/>
            </a:defRPr>
          </a:lvl5pPr>
          <a:lvl6pPr marL="2286000" algn="l" defTabSz="457200" rtl="0" eaLnBrk="1" latinLnBrk="0" hangingPunct="1">
            <a:defRPr kumimoji="1" sz="1000" kern="1200">
              <a:solidFill>
                <a:schemeClr val="tx1"/>
              </a:solidFill>
              <a:latin typeface="Times New Roman" charset="0"/>
              <a:ea typeface="ＭＳ Ｐゴシック" charset="0"/>
              <a:cs typeface="ＭＳ Ｐゴシック" charset="0"/>
            </a:defRPr>
          </a:lvl6pPr>
          <a:lvl7pPr marL="2743200" algn="l" defTabSz="457200" rtl="0" eaLnBrk="1" latinLnBrk="0" hangingPunct="1">
            <a:defRPr kumimoji="1" sz="1000" kern="1200">
              <a:solidFill>
                <a:schemeClr val="tx1"/>
              </a:solidFill>
              <a:latin typeface="Times New Roman" charset="0"/>
              <a:ea typeface="ＭＳ Ｐゴシック" charset="0"/>
              <a:cs typeface="ＭＳ Ｐゴシック" charset="0"/>
            </a:defRPr>
          </a:lvl7pPr>
          <a:lvl8pPr marL="3200400" algn="l" defTabSz="457200" rtl="0" eaLnBrk="1" latinLnBrk="0" hangingPunct="1">
            <a:defRPr kumimoji="1" sz="1000" kern="1200">
              <a:solidFill>
                <a:schemeClr val="tx1"/>
              </a:solidFill>
              <a:latin typeface="Times New Roman" charset="0"/>
              <a:ea typeface="ＭＳ Ｐゴシック" charset="0"/>
              <a:cs typeface="ＭＳ Ｐゴシック" charset="0"/>
            </a:defRPr>
          </a:lvl8pPr>
          <a:lvl9pPr marL="3657600" algn="l" defTabSz="457200" rtl="0" eaLnBrk="1" latinLnBrk="0" hangingPunct="1">
            <a:defRPr kumimoji="1" sz="1000" kern="1200">
              <a:solidFill>
                <a:schemeClr val="tx1"/>
              </a:solidFill>
              <a:latin typeface="Times New Roman" charset="0"/>
              <a:ea typeface="ＭＳ Ｐゴシック" charset="0"/>
              <a:cs typeface="ＭＳ Ｐゴシック" charset="0"/>
            </a:defRPr>
          </a:lvl9pPr>
        </a:lstStyle>
        <a:p>
          <a:pPr>
            <a:lnSpc>
              <a:spcPct val="100000"/>
            </a:lnSpc>
            <a:defRPr/>
          </a:pPr>
          <a:r>
            <a:rPr lang="en-US" altLang="ja-JP" sz="1200" b="1">
              <a:solidFill>
                <a:srgbClr val="002060"/>
              </a:solidFill>
              <a:latin typeface="Meiryo UI" panose="020B0604030504040204" pitchFamily="50" charset="-128"/>
              <a:ea typeface="Meiryo UI" panose="020B0604030504040204" pitchFamily="50" charset="-128"/>
              <a:cs typeface="+mn-cs"/>
            </a:rPr>
            <a:t>※</a:t>
          </a:r>
          <a:r>
            <a:rPr lang="ja-JP" altLang="en-US" sz="1200" b="1">
              <a:solidFill>
                <a:srgbClr val="002060"/>
              </a:solidFill>
              <a:latin typeface="Meiryo UI" panose="020B0604030504040204" pitchFamily="50" charset="-128"/>
              <a:ea typeface="Meiryo UI" panose="020B0604030504040204" pitchFamily="50" charset="-128"/>
              <a:cs typeface="+mn-cs"/>
            </a:rPr>
            <a:t>１</a:t>
          </a:r>
          <a:r>
            <a:rPr lang="en-US" altLang="ja-JP" sz="1200" b="1">
              <a:solidFill>
                <a:srgbClr val="002060"/>
              </a:solidFill>
              <a:latin typeface="Meiryo UI" panose="020B0604030504040204" pitchFamily="50" charset="-128"/>
              <a:ea typeface="Meiryo UI" panose="020B0604030504040204" pitchFamily="50" charset="-128"/>
              <a:cs typeface="+mn-cs"/>
            </a:rPr>
            <a:t>【</a:t>
          </a:r>
          <a:r>
            <a:rPr lang="ja-JP" altLang="en-US" sz="1200" b="1">
              <a:solidFill>
                <a:srgbClr val="002060"/>
              </a:solidFill>
              <a:latin typeface="Meiryo UI" panose="020B0604030504040204" pitchFamily="50" charset="-128"/>
              <a:ea typeface="Meiryo UI" panose="020B0604030504040204" pitchFamily="50" charset="-128"/>
              <a:cs typeface="+mn-cs"/>
            </a:rPr>
            <a:t>発注日</a:t>
          </a:r>
          <a:r>
            <a:rPr lang="en-US" altLang="ja-JP" sz="1200" b="1">
              <a:solidFill>
                <a:srgbClr val="002060"/>
              </a:solidFill>
              <a:latin typeface="Meiryo UI" panose="020B0604030504040204" pitchFamily="50" charset="-128"/>
              <a:ea typeface="Meiryo UI" panose="020B0604030504040204" pitchFamily="50" charset="-128"/>
              <a:cs typeface="+mn-cs"/>
            </a:rPr>
            <a:t>】</a:t>
          </a:r>
        </a:p>
        <a:p>
          <a:pPr marL="171450" indent="-171450">
            <a:lnSpc>
              <a:spcPct val="100000"/>
            </a:lnSpc>
            <a:buFont typeface="Arial" panose="020B0604020202020204" pitchFamily="34" charset="0"/>
            <a:buChar char="•"/>
            <a:defRPr/>
          </a:pPr>
          <a:r>
            <a:rPr lang="ja-JP" altLang="en-US" sz="1200">
              <a:solidFill>
                <a:srgbClr val="002060"/>
              </a:solidFill>
              <a:latin typeface="Meiryo UI" panose="020B0604030504040204" pitchFamily="50" charset="-128"/>
              <a:ea typeface="Meiryo UI" panose="020B0604030504040204" pitchFamily="50" charset="-128"/>
              <a:cs typeface="+mn-cs"/>
            </a:rPr>
            <a:t>発注日、依頼日</a:t>
          </a:r>
          <a:endParaRPr lang="en-US" altLang="ja-JP" sz="1200">
            <a:solidFill>
              <a:srgbClr val="002060"/>
            </a:solidFill>
            <a:latin typeface="Meiryo UI" panose="020B0604030504040204" pitchFamily="50" charset="-128"/>
            <a:ea typeface="Meiryo UI" panose="020B0604030504040204" pitchFamily="50" charset="-128"/>
            <a:cs typeface="+mn-cs"/>
          </a:endParaRPr>
        </a:p>
        <a:p>
          <a:pPr marL="171450" indent="-171450">
            <a:lnSpc>
              <a:spcPct val="100000"/>
            </a:lnSpc>
            <a:buFont typeface="Arial" panose="020B0604020202020204" pitchFamily="34" charset="0"/>
            <a:buChar char="•"/>
            <a:defRPr/>
          </a:pPr>
          <a:r>
            <a:rPr lang="ja-JP" altLang="en-US" sz="1200">
              <a:solidFill>
                <a:srgbClr val="002060"/>
              </a:solidFill>
              <a:latin typeface="Meiryo UI" panose="020B0604030504040204" pitchFamily="50" charset="-128"/>
              <a:ea typeface="Meiryo UI" panose="020B0604030504040204" pitchFamily="50" charset="-128"/>
              <a:cs typeface="+mn-cs"/>
            </a:rPr>
            <a:t>決定通知以前の支出については計上が認められません。</a:t>
          </a:r>
          <a:endParaRPr lang="en-US" altLang="ja-JP" sz="1200">
            <a:solidFill>
              <a:srgbClr val="002060"/>
            </a:solidFill>
            <a:latin typeface="Meiryo UI" panose="020B0604030504040204" pitchFamily="50" charset="-128"/>
            <a:ea typeface="Meiryo UI" panose="020B0604030504040204" pitchFamily="50" charset="-128"/>
            <a:cs typeface="+mn-cs"/>
          </a:endParaRPr>
        </a:p>
        <a:p>
          <a:pPr>
            <a:lnSpc>
              <a:spcPct val="100000"/>
            </a:lnSpc>
            <a:defRPr/>
          </a:pPr>
          <a:r>
            <a:rPr lang="en-US" altLang="ja-JP" sz="1200" b="1">
              <a:solidFill>
                <a:srgbClr val="002060"/>
              </a:solidFill>
              <a:latin typeface="Meiryo UI" panose="020B0604030504040204" pitchFamily="50" charset="-128"/>
              <a:ea typeface="Meiryo UI" panose="020B0604030504040204" pitchFamily="50" charset="-128"/>
              <a:cs typeface="+mn-cs"/>
            </a:rPr>
            <a:t>※</a:t>
          </a:r>
          <a:r>
            <a:rPr lang="ja-JP" altLang="en-US" sz="1200" b="1">
              <a:solidFill>
                <a:srgbClr val="002060"/>
              </a:solidFill>
              <a:latin typeface="Meiryo UI" panose="020B0604030504040204" pitchFamily="50" charset="-128"/>
              <a:ea typeface="Meiryo UI" panose="020B0604030504040204" pitchFamily="50" charset="-128"/>
              <a:cs typeface="+mn-cs"/>
            </a:rPr>
            <a:t>２</a:t>
          </a:r>
          <a:r>
            <a:rPr lang="en-US" altLang="ja-JP" sz="1200" b="1">
              <a:solidFill>
                <a:srgbClr val="002060"/>
              </a:solidFill>
              <a:latin typeface="Meiryo UI" panose="020B0604030504040204" pitchFamily="50" charset="-128"/>
              <a:ea typeface="Meiryo UI" panose="020B0604030504040204" pitchFamily="50" charset="-128"/>
              <a:cs typeface="+mn-cs"/>
            </a:rPr>
            <a:t>【</a:t>
          </a:r>
          <a:r>
            <a:rPr lang="ja-JP" altLang="en-US" sz="1200" b="1">
              <a:solidFill>
                <a:srgbClr val="002060"/>
              </a:solidFill>
              <a:latin typeface="Meiryo UI" panose="020B0604030504040204" pitchFamily="50" charset="-128"/>
              <a:ea typeface="Meiryo UI" panose="020B0604030504040204" pitchFamily="50" charset="-128"/>
              <a:cs typeface="+mn-cs"/>
            </a:rPr>
            <a:t>引取年月日</a:t>
          </a:r>
          <a:r>
            <a:rPr lang="en-US" altLang="ja-JP" sz="1200" b="1">
              <a:solidFill>
                <a:srgbClr val="002060"/>
              </a:solidFill>
              <a:latin typeface="Meiryo UI" panose="020B0604030504040204" pitchFamily="50" charset="-128"/>
              <a:ea typeface="Meiryo UI" panose="020B0604030504040204" pitchFamily="50" charset="-128"/>
              <a:cs typeface="+mn-cs"/>
            </a:rPr>
            <a:t>】</a:t>
          </a:r>
        </a:p>
        <a:p>
          <a:pPr marL="171450" indent="-171450">
            <a:lnSpc>
              <a:spcPct val="100000"/>
            </a:lnSpc>
            <a:buFont typeface="Arial" panose="020B0604020202020204" pitchFamily="34" charset="0"/>
            <a:buChar char="•"/>
            <a:defRPr/>
          </a:pPr>
          <a:r>
            <a:rPr lang="ja-JP" altLang="en-US" sz="1200">
              <a:solidFill>
                <a:srgbClr val="002060"/>
              </a:solidFill>
              <a:latin typeface="Meiryo UI" panose="020B0604030504040204" pitchFamily="50" charset="-128"/>
              <a:ea typeface="Meiryo UI" panose="020B0604030504040204" pitchFamily="50" charset="-128"/>
              <a:cs typeface="+mn-cs"/>
            </a:rPr>
            <a:t>納品日、業務完了日、借用品返却日</a:t>
          </a:r>
          <a:endParaRPr lang="en-US" altLang="ja-JP" sz="1200">
            <a:solidFill>
              <a:srgbClr val="002060"/>
            </a:solidFill>
            <a:latin typeface="Meiryo UI" panose="020B0604030504040204" pitchFamily="50" charset="-128"/>
            <a:ea typeface="Meiryo UI" panose="020B0604030504040204" pitchFamily="50" charset="-128"/>
            <a:cs typeface="+mn-cs"/>
          </a:endParaRPr>
        </a:p>
        <a:p>
          <a:pPr>
            <a:lnSpc>
              <a:spcPct val="100000"/>
            </a:lnSpc>
            <a:defRPr/>
          </a:pPr>
          <a:r>
            <a:rPr lang="en-US" altLang="ja-JP" sz="1200" b="1">
              <a:solidFill>
                <a:srgbClr val="002060"/>
              </a:solidFill>
              <a:latin typeface="Meiryo UI" panose="020B0604030504040204" pitchFamily="50" charset="-128"/>
              <a:ea typeface="Meiryo UI" panose="020B0604030504040204" pitchFamily="50" charset="-128"/>
              <a:cs typeface="+mn-cs"/>
            </a:rPr>
            <a:t>※</a:t>
          </a:r>
          <a:r>
            <a:rPr lang="ja-JP" altLang="en-US" sz="1200" b="1">
              <a:solidFill>
                <a:srgbClr val="002060"/>
              </a:solidFill>
              <a:latin typeface="Meiryo UI" panose="020B0604030504040204" pitchFamily="50" charset="-128"/>
              <a:ea typeface="Meiryo UI" panose="020B0604030504040204" pitchFamily="50" charset="-128"/>
              <a:cs typeface="+mn-cs"/>
            </a:rPr>
            <a:t>３</a:t>
          </a:r>
          <a:r>
            <a:rPr lang="en-US" altLang="ja-JP" sz="1200" b="1">
              <a:solidFill>
                <a:srgbClr val="002060"/>
              </a:solidFill>
              <a:latin typeface="Meiryo UI" panose="020B0604030504040204" pitchFamily="50" charset="-128"/>
              <a:ea typeface="Meiryo UI" panose="020B0604030504040204" pitchFamily="50" charset="-128"/>
              <a:cs typeface="+mn-cs"/>
            </a:rPr>
            <a:t>【</a:t>
          </a:r>
          <a:r>
            <a:rPr lang="ja-JP" altLang="en-US" sz="1200" b="1">
              <a:solidFill>
                <a:srgbClr val="002060"/>
              </a:solidFill>
              <a:latin typeface="Meiryo UI" panose="020B0604030504040204" pitchFamily="50" charset="-128"/>
              <a:ea typeface="Meiryo UI" panose="020B0604030504040204" pitchFamily="50" charset="-128"/>
              <a:cs typeface="+mn-cs"/>
            </a:rPr>
            <a:t>支払年月日</a:t>
          </a:r>
          <a:r>
            <a:rPr lang="en-US" altLang="ja-JP" sz="1200" b="1">
              <a:solidFill>
                <a:srgbClr val="002060"/>
              </a:solidFill>
              <a:latin typeface="Meiryo UI" panose="020B0604030504040204" pitchFamily="50" charset="-128"/>
              <a:ea typeface="Meiryo UI" panose="020B0604030504040204" pitchFamily="50" charset="-128"/>
              <a:cs typeface="+mn-cs"/>
            </a:rPr>
            <a:t>】</a:t>
          </a:r>
        </a:p>
        <a:p>
          <a:pPr marL="171450" indent="-171450">
            <a:lnSpc>
              <a:spcPct val="100000"/>
            </a:lnSpc>
            <a:buFont typeface="Arial" panose="020B0604020202020204" pitchFamily="34" charset="0"/>
            <a:buChar char="•"/>
            <a:defRPr/>
          </a:pPr>
          <a:r>
            <a:rPr lang="ja-JP" altLang="en-US" sz="1200">
              <a:solidFill>
                <a:srgbClr val="002060"/>
              </a:solidFill>
              <a:latin typeface="Meiryo UI" panose="020B0604030504040204" pitchFamily="50" charset="-128"/>
              <a:ea typeface="Meiryo UI" panose="020B0604030504040204" pitchFamily="50" charset="-128"/>
              <a:cs typeface="+mn-cs"/>
            </a:rPr>
            <a:t>帳簿上の支出日</a:t>
          </a:r>
          <a:endParaRPr lang="en-US" altLang="ja-JP" sz="1200">
            <a:solidFill>
              <a:srgbClr val="002060"/>
            </a:solidFill>
            <a:latin typeface="Meiryo UI" panose="020B0604030504040204" pitchFamily="50" charset="-128"/>
            <a:ea typeface="Meiryo UI" panose="020B0604030504040204" pitchFamily="50" charset="-128"/>
            <a:cs typeface="+mn-cs"/>
          </a:endParaRPr>
        </a:p>
        <a:p>
          <a:pPr marL="171450" indent="-171450">
            <a:lnSpc>
              <a:spcPct val="100000"/>
            </a:lnSpc>
            <a:buFont typeface="Arial" panose="020B0604020202020204" pitchFamily="34" charset="0"/>
            <a:buChar char="•"/>
            <a:defRPr/>
          </a:pPr>
          <a:r>
            <a:rPr lang="ja-JP" altLang="en-US" sz="1200">
              <a:solidFill>
                <a:srgbClr val="002060"/>
              </a:solidFill>
              <a:latin typeface="Meiryo UI" panose="020B0604030504040204" pitchFamily="50" charset="-128"/>
              <a:ea typeface="Meiryo UI" panose="020B0604030504040204" pitchFamily="50" charset="-128"/>
              <a:cs typeface="+mn-cs"/>
            </a:rPr>
            <a:t>立替払い等を挟む場合、仮払い精算日等団体からの支出日</a:t>
          </a:r>
          <a:endParaRPr lang="en-US" altLang="ja-JP" sz="1200">
            <a:solidFill>
              <a:srgbClr val="002060"/>
            </a:solidFill>
            <a:latin typeface="Meiryo UI" panose="020B0604030504040204" pitchFamily="50" charset="-128"/>
            <a:ea typeface="Meiryo UI" panose="020B0604030504040204" pitchFamily="50" charset="-128"/>
            <a:cs typeface="+mn-cs"/>
          </a:endParaRPr>
        </a:p>
      </xdr:txBody>
    </xdr:sp>
    <xdr:clientData/>
  </xdr:twoCellAnchor>
  <xdr:twoCellAnchor>
    <xdr:from>
      <xdr:col>24</xdr:col>
      <xdr:colOff>254000</xdr:colOff>
      <xdr:row>33</xdr:row>
      <xdr:rowOff>76200</xdr:rowOff>
    </xdr:from>
    <xdr:to>
      <xdr:col>28</xdr:col>
      <xdr:colOff>915991</xdr:colOff>
      <xdr:row>34</xdr:row>
      <xdr:rowOff>165099</xdr:rowOff>
    </xdr:to>
    <xdr:sp macro="" textlink="">
      <xdr:nvSpPr>
        <xdr:cNvPr id="6" name="テキスト ボックス 5">
          <a:extLst>
            <a:ext uri="{FF2B5EF4-FFF2-40B4-BE49-F238E27FC236}">
              <a16:creationId xmlns:a16="http://schemas.microsoft.com/office/drawing/2014/main" id="{00000000-0008-0000-0800-000002000000}"/>
            </a:ext>
          </a:extLst>
        </xdr:cNvPr>
        <xdr:cNvSpPr txBox="1"/>
      </xdr:nvSpPr>
      <xdr:spPr>
        <a:xfrm>
          <a:off x="22199600" y="8248650"/>
          <a:ext cx="2633666" cy="317499"/>
        </a:xfrm>
        <a:prstGeom prst="rect">
          <a:avLst/>
        </a:prstGeom>
        <a:ln/>
      </xdr:spPr>
      <xdr:style>
        <a:lnRef idx="2">
          <a:schemeClr val="accent4"/>
        </a:lnRef>
        <a:fillRef idx="1">
          <a:schemeClr val="lt1"/>
        </a:fillRef>
        <a:effectRef idx="0">
          <a:schemeClr val="accent4"/>
        </a:effectRef>
        <a:fontRef idx="minor">
          <a:schemeClr val="dk1"/>
        </a:fontRef>
      </xdr:style>
      <xdr:txBody>
        <a:bodyPr vertOverflow="clip" horzOverflow="clip" wrap="square" rtlCol="0" anchor="ctr"/>
        <a:lstStyle/>
        <a:p>
          <a:pPr algn="ctr"/>
          <a:r>
            <a:rPr kumimoji="1" lang="ja-JP" altLang="en-US" sz="1100">
              <a:latin typeface="Meiryo UI" panose="020B0604030504040204" pitchFamily="50" charset="-128"/>
              <a:ea typeface="Meiryo UI" panose="020B0604030504040204" pitchFamily="50" charset="-128"/>
            </a:rPr>
            <a:t>数字は左側（黄色欄）に御記入ください。</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44</xdr:col>
      <xdr:colOff>25400</xdr:colOff>
      <xdr:row>0</xdr:row>
      <xdr:rowOff>368300</xdr:rowOff>
    </xdr:from>
    <xdr:to>
      <xdr:col>46</xdr:col>
      <xdr:colOff>38100</xdr:colOff>
      <xdr:row>6</xdr:row>
      <xdr:rowOff>50800</xdr:rowOff>
    </xdr:to>
    <xdr:sp macro="" textlink="">
      <xdr:nvSpPr>
        <xdr:cNvPr id="2" name="正方形/長方形 1"/>
        <xdr:cNvSpPr/>
      </xdr:nvSpPr>
      <xdr:spPr>
        <a:xfrm>
          <a:off x="20675600" y="368300"/>
          <a:ext cx="2908300" cy="1244600"/>
        </a:xfrm>
        <a:prstGeom prst="rect">
          <a:avLst/>
        </a:prstGeom>
        <a:solidFill>
          <a:schemeClr val="bg1"/>
        </a:solid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5400">
              <a:solidFill>
                <a:srgbClr val="FF0000"/>
              </a:solidFill>
              <a:latin typeface="Meiryo UI" panose="020B0604030504040204" pitchFamily="50" charset="-128"/>
              <a:ea typeface="Meiryo UI" panose="020B0604030504040204" pitchFamily="50" charset="-128"/>
            </a:rPr>
            <a:t>入力例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10</xdr:col>
      <xdr:colOff>114300</xdr:colOff>
      <xdr:row>1</xdr:row>
      <xdr:rowOff>63500</xdr:rowOff>
    </xdr:from>
    <xdr:to>
      <xdr:col>14</xdr:col>
      <xdr:colOff>1181100</xdr:colOff>
      <xdr:row>4</xdr:row>
      <xdr:rowOff>304800</xdr:rowOff>
    </xdr:to>
    <xdr:sp macro="" textlink="">
      <xdr:nvSpPr>
        <xdr:cNvPr id="2" name="正方形/長方形 1"/>
        <xdr:cNvSpPr/>
      </xdr:nvSpPr>
      <xdr:spPr>
        <a:xfrm>
          <a:off x="9248775" y="377825"/>
          <a:ext cx="2867025" cy="1184275"/>
        </a:xfrm>
        <a:prstGeom prst="rect">
          <a:avLst/>
        </a:prstGeom>
        <a:solidFill>
          <a:schemeClr val="bg1"/>
        </a:solid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5400">
              <a:solidFill>
                <a:srgbClr val="FF0000"/>
              </a:solidFill>
              <a:latin typeface="Meiryo UI" panose="020B0604030504040204" pitchFamily="50" charset="-128"/>
              <a:ea typeface="Meiryo UI" panose="020B0604030504040204" pitchFamily="50" charset="-128"/>
            </a:rPr>
            <a:t>入力例</a:t>
          </a:r>
        </a:p>
      </xdr:txBody>
    </xdr:sp>
    <xdr:clientData/>
  </xdr:twoCellAnchor>
  <xdr:twoCellAnchor>
    <xdr:from>
      <xdr:col>14</xdr:col>
      <xdr:colOff>101600</xdr:colOff>
      <xdr:row>17</xdr:row>
      <xdr:rowOff>25400</xdr:rowOff>
    </xdr:from>
    <xdr:to>
      <xdr:col>16</xdr:col>
      <xdr:colOff>558800</xdr:colOff>
      <xdr:row>21</xdr:row>
      <xdr:rowOff>0</xdr:rowOff>
    </xdr:to>
    <xdr:sp macro="" textlink="">
      <xdr:nvSpPr>
        <xdr:cNvPr id="3" name="正方形/長方形 2"/>
        <xdr:cNvSpPr/>
      </xdr:nvSpPr>
      <xdr:spPr>
        <a:xfrm>
          <a:off x="11036300" y="5626100"/>
          <a:ext cx="3619500" cy="1231900"/>
        </a:xfrm>
        <a:prstGeom prst="rect">
          <a:avLst/>
        </a:prstGeom>
        <a:solidFill>
          <a:srgbClr val="FFFFE1"/>
        </a:solid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latin typeface="Meiryo UI" panose="020B0604030504040204" pitchFamily="50" charset="-128"/>
              <a:ea typeface="Meiryo UI" panose="020B0604030504040204" pitchFamily="50" charset="-128"/>
            </a:rPr>
            <a:t>◆ランク（役職）、氏名（芸名）、公演回数は</a:t>
          </a:r>
          <a:endParaRPr kumimoji="1" lang="en-US" altLang="ja-JP" sz="1100">
            <a:solidFill>
              <a:schemeClr val="tx1"/>
            </a:solidFill>
            <a:latin typeface="Meiryo UI" panose="020B0604030504040204" pitchFamily="50" charset="-128"/>
            <a:ea typeface="Meiryo UI" panose="020B0604030504040204" pitchFamily="50" charset="-128"/>
          </a:endParaRPr>
        </a:p>
        <a:p>
          <a:pPr algn="l"/>
          <a:r>
            <a:rPr kumimoji="1" lang="ja-JP" altLang="en-US" sz="1100">
              <a:solidFill>
                <a:schemeClr val="tx1"/>
              </a:solidFill>
              <a:latin typeface="Meiryo UI" panose="020B0604030504040204" pitchFamily="50" charset="-128"/>
              <a:ea typeface="Meiryo UI" panose="020B0604030504040204" pitchFamily="50" charset="-128"/>
            </a:rPr>
            <a:t>　</a:t>
          </a:r>
          <a:r>
            <a:rPr kumimoji="1" lang="en-US" altLang="ja-JP" sz="1100">
              <a:solidFill>
                <a:schemeClr val="tx1"/>
              </a:solidFill>
              <a:latin typeface="Meiryo UI" panose="020B0604030504040204" pitchFamily="50" charset="-128"/>
              <a:ea typeface="Meiryo UI" panose="020B0604030504040204" pitchFamily="50" charset="-128"/>
            </a:rPr>
            <a:t>【</a:t>
          </a:r>
          <a:r>
            <a:rPr kumimoji="1" lang="ja-JP" altLang="en-US" sz="1100">
              <a:solidFill>
                <a:schemeClr val="tx1"/>
              </a:solidFill>
              <a:latin typeface="Meiryo UI" panose="020B0604030504040204" pitchFamily="50" charset="-128"/>
              <a:ea typeface="Meiryo UI" panose="020B0604030504040204" pitchFamily="50" charset="-128"/>
            </a:rPr>
            <a:t>様式</a:t>
          </a:r>
          <a:r>
            <a:rPr kumimoji="1" lang="en-US" altLang="ja-JP" sz="1100">
              <a:solidFill>
                <a:schemeClr val="tx1"/>
              </a:solidFill>
              <a:latin typeface="Meiryo UI" panose="020B0604030504040204" pitchFamily="50" charset="-128"/>
              <a:ea typeface="Meiryo UI" panose="020B0604030504040204" pitchFamily="50" charset="-128"/>
            </a:rPr>
            <a:t>4-</a:t>
          </a:r>
          <a:r>
            <a:rPr kumimoji="1" lang="ja-JP" altLang="en-US" sz="1100">
              <a:solidFill>
                <a:schemeClr val="tx1"/>
              </a:solidFill>
              <a:latin typeface="Meiryo UI" panose="020B0604030504040204" pitchFamily="50" charset="-128"/>
              <a:ea typeface="Meiryo UI" panose="020B0604030504040204" pitchFamily="50" charset="-128"/>
            </a:rPr>
            <a:t>付属</a:t>
          </a:r>
          <a:r>
            <a:rPr kumimoji="1" lang="en-US" altLang="ja-JP" sz="1100">
              <a:solidFill>
                <a:schemeClr val="tx1"/>
              </a:solidFill>
              <a:latin typeface="Meiryo UI" panose="020B0604030504040204" pitchFamily="50" charset="-128"/>
              <a:ea typeface="Meiryo UI" panose="020B0604030504040204" pitchFamily="50" charset="-128"/>
            </a:rPr>
            <a:t>1】</a:t>
          </a:r>
          <a:r>
            <a:rPr kumimoji="1" lang="ja-JP" altLang="en-US" sz="1100">
              <a:solidFill>
                <a:schemeClr val="tx1"/>
              </a:solidFill>
              <a:latin typeface="Meiryo UI" panose="020B0604030504040204" pitchFamily="50" charset="-128"/>
              <a:ea typeface="Meiryo UI" panose="020B0604030504040204" pitchFamily="50" charset="-128"/>
            </a:rPr>
            <a:t>からコピー＆ペーストが可能です。</a:t>
          </a:r>
          <a:endParaRPr kumimoji="1" lang="en-US" altLang="ja-JP" sz="1100">
            <a:solidFill>
              <a:schemeClr val="tx1"/>
            </a:solidFill>
            <a:latin typeface="Meiryo UI" panose="020B0604030504040204" pitchFamily="50" charset="-128"/>
            <a:ea typeface="Meiryo UI" panose="020B0604030504040204" pitchFamily="50" charset="-128"/>
          </a:endParaRPr>
        </a:p>
        <a:p>
          <a:pPr algn="l"/>
          <a:r>
            <a:rPr kumimoji="1" lang="ja-JP" altLang="en-US" sz="1100">
              <a:solidFill>
                <a:schemeClr val="tx1"/>
              </a:solidFill>
              <a:latin typeface="Meiryo UI" panose="020B0604030504040204" pitchFamily="50" charset="-128"/>
              <a:ea typeface="Meiryo UI" panose="020B0604030504040204" pitchFamily="50" charset="-128"/>
            </a:rPr>
            <a:t>◆算出根拠</a:t>
          </a:r>
          <a:endParaRPr kumimoji="1" lang="en-US" altLang="ja-JP" sz="1100">
            <a:solidFill>
              <a:schemeClr val="tx1"/>
            </a:solidFill>
            <a:latin typeface="Meiryo UI" panose="020B0604030504040204" pitchFamily="50" charset="-128"/>
            <a:ea typeface="Meiryo UI" panose="020B0604030504040204" pitchFamily="50" charset="-128"/>
          </a:endParaRPr>
        </a:p>
        <a:p>
          <a:pPr algn="l"/>
          <a:r>
            <a:rPr kumimoji="1" lang="ja-JP" altLang="en-US" sz="1100">
              <a:solidFill>
                <a:schemeClr val="tx1"/>
              </a:solidFill>
              <a:latin typeface="Meiryo UI" panose="020B0604030504040204" pitchFamily="50" charset="-128"/>
              <a:ea typeface="Meiryo UI" panose="020B0604030504040204" pitchFamily="50" charset="-128"/>
            </a:rPr>
            <a:t>　該当するものを選択してください</a:t>
          </a:r>
          <a:endParaRPr kumimoji="1" lang="en-US" altLang="ja-JP" sz="1100">
            <a:solidFill>
              <a:schemeClr val="tx1"/>
            </a:solidFill>
            <a:latin typeface="Meiryo UI" panose="020B0604030504040204" pitchFamily="50" charset="-128"/>
            <a:ea typeface="Meiryo UI" panose="020B060403050404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35</xdr:col>
      <xdr:colOff>1524000</xdr:colOff>
      <xdr:row>0</xdr:row>
      <xdr:rowOff>63500</xdr:rowOff>
    </xdr:from>
    <xdr:to>
      <xdr:col>40</xdr:col>
      <xdr:colOff>546100</xdr:colOff>
      <xdr:row>5</xdr:row>
      <xdr:rowOff>203200</xdr:rowOff>
    </xdr:to>
    <xdr:sp macro="" textlink="">
      <xdr:nvSpPr>
        <xdr:cNvPr id="2" name="正方形/長方形 1"/>
        <xdr:cNvSpPr/>
      </xdr:nvSpPr>
      <xdr:spPr>
        <a:xfrm>
          <a:off x="26603325" y="63500"/>
          <a:ext cx="2946400" cy="1235075"/>
        </a:xfrm>
        <a:prstGeom prst="rect">
          <a:avLst/>
        </a:prstGeom>
        <a:solidFill>
          <a:schemeClr val="bg1"/>
        </a:solid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5400">
              <a:solidFill>
                <a:srgbClr val="FF0000"/>
              </a:solidFill>
              <a:latin typeface="Meiryo UI" panose="020B0604030504040204" pitchFamily="50" charset="-128"/>
              <a:ea typeface="Meiryo UI" panose="020B0604030504040204" pitchFamily="50" charset="-128"/>
            </a:rPr>
            <a:t>入力例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30</xdr:col>
      <xdr:colOff>209549</xdr:colOff>
      <xdr:row>0</xdr:row>
      <xdr:rowOff>149225</xdr:rowOff>
    </xdr:from>
    <xdr:to>
      <xdr:col>34</xdr:col>
      <xdr:colOff>158749</xdr:colOff>
      <xdr:row>5</xdr:row>
      <xdr:rowOff>136525</xdr:rowOff>
    </xdr:to>
    <xdr:sp macro="" textlink="">
      <xdr:nvSpPr>
        <xdr:cNvPr id="2" name="正方形/長方形 1"/>
        <xdr:cNvSpPr/>
      </xdr:nvSpPr>
      <xdr:spPr>
        <a:xfrm>
          <a:off x="19307174" y="149225"/>
          <a:ext cx="3101975" cy="1225550"/>
        </a:xfrm>
        <a:prstGeom prst="rect">
          <a:avLst/>
        </a:prstGeom>
        <a:solidFill>
          <a:schemeClr val="bg1"/>
        </a:solid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5400">
              <a:solidFill>
                <a:srgbClr val="FF0000"/>
              </a:solidFill>
              <a:latin typeface="Meiryo UI" panose="020B0604030504040204" pitchFamily="50" charset="-128"/>
              <a:ea typeface="Meiryo UI" panose="020B0604030504040204" pitchFamily="50" charset="-128"/>
            </a:rPr>
            <a:t>入力例</a:t>
          </a:r>
        </a:p>
      </xdr:txBody>
    </xdr:sp>
    <xdr:clientData/>
  </xdr:twoCellAnchor>
  <xdr:twoCellAnchor>
    <xdr:from>
      <xdr:col>36</xdr:col>
      <xdr:colOff>952500</xdr:colOff>
      <xdr:row>27</xdr:row>
      <xdr:rowOff>79374</xdr:rowOff>
    </xdr:from>
    <xdr:to>
      <xdr:col>42</xdr:col>
      <xdr:colOff>873125</xdr:colOff>
      <xdr:row>31</xdr:row>
      <xdr:rowOff>156882</xdr:rowOff>
    </xdr:to>
    <xdr:sp macro="" textlink="">
      <xdr:nvSpPr>
        <xdr:cNvPr id="3" name="正方形/長方形 2"/>
        <xdr:cNvSpPr/>
      </xdr:nvSpPr>
      <xdr:spPr>
        <a:xfrm>
          <a:off x="24440029" y="6735668"/>
          <a:ext cx="5389096" cy="1063626"/>
        </a:xfrm>
        <a:prstGeom prst="rect">
          <a:avLst/>
        </a:prstGeom>
        <a:solidFill>
          <a:srgbClr val="FFFFE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chemeClr val="tx1"/>
              </a:solidFill>
              <a:latin typeface="Meiryo UI" panose="020B0604030504040204" pitchFamily="50" charset="-128"/>
              <a:ea typeface="Meiryo UI" panose="020B0604030504040204" pitchFamily="50" charset="-128"/>
            </a:rPr>
            <a:t>◆精算時の証憑</a:t>
          </a:r>
          <a:endParaRPr kumimoji="1" lang="en-US" altLang="ja-JP" sz="1200" b="1">
            <a:solidFill>
              <a:schemeClr val="tx1"/>
            </a:solidFill>
            <a:latin typeface="Meiryo UI" panose="020B0604030504040204" pitchFamily="50" charset="-128"/>
            <a:ea typeface="Meiryo UI" panose="020B0604030504040204" pitchFamily="50" charset="-128"/>
          </a:endParaRPr>
        </a:p>
        <a:p>
          <a:pPr algn="l"/>
          <a:r>
            <a:rPr kumimoji="1" lang="ja-JP" altLang="en-US" sz="1200">
              <a:solidFill>
                <a:schemeClr val="tx1"/>
              </a:solidFill>
              <a:latin typeface="Meiryo UI" panose="020B0604030504040204" pitchFamily="50" charset="-128"/>
              <a:ea typeface="Meiryo UI" panose="020B0604030504040204" pitchFamily="50" charset="-128"/>
            </a:rPr>
            <a:t>計上に当たり、レンタカー代、ガソリン代、駐車場代、有料道路代については証憑書類の提出が必要です。</a:t>
          </a:r>
        </a:p>
      </xdr:txBody>
    </xdr:sp>
    <xdr:clientData/>
  </xdr:twoCellAnchor>
  <xdr:twoCellAnchor>
    <xdr:from>
      <xdr:col>48</xdr:col>
      <xdr:colOff>254001</xdr:colOff>
      <xdr:row>3</xdr:row>
      <xdr:rowOff>158749</xdr:rowOff>
    </xdr:from>
    <xdr:to>
      <xdr:col>50</xdr:col>
      <xdr:colOff>95252</xdr:colOff>
      <xdr:row>10</xdr:row>
      <xdr:rowOff>111124</xdr:rowOff>
    </xdr:to>
    <xdr:sp macro="" textlink="">
      <xdr:nvSpPr>
        <xdr:cNvPr id="4" name="正方形/長方形 3"/>
        <xdr:cNvSpPr/>
      </xdr:nvSpPr>
      <xdr:spPr>
        <a:xfrm>
          <a:off x="32858076" y="901699"/>
          <a:ext cx="679451" cy="1685925"/>
        </a:xfrm>
        <a:prstGeom prst="rect">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10.xml"/><Relationship Id="rId1" Type="http://schemas.openxmlformats.org/officeDocument/2006/relationships/printerSettings" Target="../printerSettings/printerSettings10.bin"/><Relationship Id="rId4" Type="http://schemas.openxmlformats.org/officeDocument/2006/relationships/comments" Target="../comments9.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6.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8.xml"/><Relationship Id="rId1" Type="http://schemas.openxmlformats.org/officeDocument/2006/relationships/printerSettings" Target="../printerSettings/printerSettings8.bin"/><Relationship Id="rId4" Type="http://schemas.openxmlformats.org/officeDocument/2006/relationships/comments" Target="../comments7.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9.xml"/><Relationship Id="rId1" Type="http://schemas.openxmlformats.org/officeDocument/2006/relationships/printerSettings" Target="../printerSettings/printerSettings9.bin"/><Relationship Id="rId4" Type="http://schemas.openxmlformats.org/officeDocument/2006/relationships/comments" Target="../comments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9"/>
  <sheetViews>
    <sheetView showGridLines="0" workbookViewId="0">
      <selection activeCell="L15" sqref="L15"/>
    </sheetView>
  </sheetViews>
  <sheetFormatPr defaultRowHeight="20.100000000000001" customHeight="1"/>
  <cols>
    <col min="1" max="1" width="2" style="374" customWidth="1"/>
    <col min="2" max="2" width="50.25" style="374" customWidth="1"/>
    <col min="3" max="8" width="9" style="374"/>
    <col min="9" max="9" width="19.125" style="374" bestFit="1" customWidth="1"/>
    <col min="10" max="16384" width="9" style="374"/>
  </cols>
  <sheetData>
    <row r="1" spans="2:10" ht="29.25" customHeight="1">
      <c r="B1" s="373" t="s">
        <v>245</v>
      </c>
    </row>
    <row r="2" spans="2:10" ht="20.100000000000001" customHeight="1">
      <c r="B2" s="375" t="s">
        <v>246</v>
      </c>
      <c r="C2" s="376"/>
      <c r="D2" s="376"/>
      <c r="E2" s="376"/>
      <c r="F2" s="376"/>
      <c r="G2" s="376"/>
      <c r="H2" s="376"/>
      <c r="I2" s="376"/>
    </row>
    <row r="4" spans="2:10" ht="20.100000000000001" customHeight="1">
      <c r="B4" s="374" t="s">
        <v>247</v>
      </c>
    </row>
    <row r="5" spans="2:10" ht="20.100000000000001" customHeight="1">
      <c r="B5" s="374" t="s">
        <v>248</v>
      </c>
    </row>
    <row r="6" spans="2:10" ht="20.100000000000001" customHeight="1">
      <c r="B6" s="377" t="s">
        <v>249</v>
      </c>
    </row>
    <row r="7" spans="2:10" ht="20.100000000000001" customHeight="1">
      <c r="B7" s="374" t="s">
        <v>250</v>
      </c>
    </row>
    <row r="8" spans="2:10" ht="20.100000000000001" customHeight="1">
      <c r="B8" s="374" t="s">
        <v>251</v>
      </c>
    </row>
    <row r="9" spans="2:10" ht="20.100000000000001" customHeight="1">
      <c r="B9" s="374" t="s">
        <v>252</v>
      </c>
    </row>
    <row r="11" spans="2:10" ht="30" customHeight="1">
      <c r="B11" s="378" t="s">
        <v>253</v>
      </c>
      <c r="C11" s="1155" t="s">
        <v>254</v>
      </c>
      <c r="D11" s="1156"/>
      <c r="E11" s="1156"/>
      <c r="F11" s="1156"/>
      <c r="G11" s="1156"/>
      <c r="H11" s="1157"/>
      <c r="I11" s="379" t="s">
        <v>255</v>
      </c>
      <c r="J11" s="377"/>
    </row>
    <row r="12" spans="2:10" ht="30" customHeight="1">
      <c r="B12" s="380" t="s">
        <v>256</v>
      </c>
      <c r="C12" s="1158" t="s">
        <v>257</v>
      </c>
      <c r="D12" s="1159"/>
      <c r="E12" s="1159"/>
      <c r="F12" s="1159"/>
      <c r="G12" s="1159"/>
      <c r="H12" s="1160"/>
      <c r="I12" s="381" t="s">
        <v>258</v>
      </c>
      <c r="J12" s="377"/>
    </row>
    <row r="13" spans="2:10" ht="30" customHeight="1">
      <c r="B13" s="380" t="s">
        <v>259</v>
      </c>
      <c r="C13" s="1158"/>
      <c r="D13" s="1159"/>
      <c r="E13" s="1159"/>
      <c r="F13" s="1159"/>
      <c r="G13" s="1159"/>
      <c r="H13" s="1160"/>
      <c r="I13" s="382" t="s">
        <v>260</v>
      </c>
      <c r="J13" s="377"/>
    </row>
    <row r="14" spans="2:10" ht="30" customHeight="1">
      <c r="B14" s="380" t="s">
        <v>261</v>
      </c>
      <c r="C14" s="1161" t="s">
        <v>262</v>
      </c>
      <c r="D14" s="1162"/>
      <c r="E14" s="1162"/>
      <c r="F14" s="1162"/>
      <c r="G14" s="1162"/>
      <c r="H14" s="1163"/>
      <c r="I14" s="382" t="s">
        <v>263</v>
      </c>
      <c r="J14" s="377"/>
    </row>
    <row r="15" spans="2:10" ht="30" customHeight="1">
      <c r="B15" s="380" t="s">
        <v>264</v>
      </c>
      <c r="C15" s="1161"/>
      <c r="D15" s="1162"/>
      <c r="E15" s="1162"/>
      <c r="F15" s="1162"/>
      <c r="G15" s="1162"/>
      <c r="H15" s="1163"/>
      <c r="I15" s="382" t="s">
        <v>265</v>
      </c>
      <c r="J15" s="377"/>
    </row>
    <row r="16" spans="2:10" ht="30" customHeight="1">
      <c r="B16" s="380" t="s">
        <v>266</v>
      </c>
      <c r="C16" s="1161" t="s">
        <v>267</v>
      </c>
      <c r="D16" s="1162"/>
      <c r="E16" s="1162"/>
      <c r="F16" s="1162"/>
      <c r="G16" s="1162"/>
      <c r="H16" s="1163"/>
      <c r="I16" s="382" t="s">
        <v>268</v>
      </c>
      <c r="J16" s="377"/>
    </row>
    <row r="17" spans="2:11" ht="30" customHeight="1">
      <c r="B17" s="380" t="s">
        <v>269</v>
      </c>
      <c r="C17" s="1161"/>
      <c r="D17" s="1162"/>
      <c r="E17" s="1162"/>
      <c r="F17" s="1162"/>
      <c r="G17" s="1162"/>
      <c r="H17" s="1163"/>
      <c r="I17" s="382" t="s">
        <v>270</v>
      </c>
      <c r="J17" s="377"/>
    </row>
    <row r="18" spans="2:11" ht="30" customHeight="1">
      <c r="B18" s="380" t="s">
        <v>271</v>
      </c>
      <c r="C18" s="1161"/>
      <c r="D18" s="1162"/>
      <c r="E18" s="1162"/>
      <c r="F18" s="1162"/>
      <c r="G18" s="1162"/>
      <c r="H18" s="1163"/>
      <c r="I18" s="382" t="s">
        <v>272</v>
      </c>
      <c r="J18" s="377"/>
    </row>
    <row r="19" spans="2:11" ht="30" customHeight="1">
      <c r="B19" s="380" t="s">
        <v>273</v>
      </c>
      <c r="C19" s="1161"/>
      <c r="D19" s="1162"/>
      <c r="E19" s="1162"/>
      <c r="F19" s="1162"/>
      <c r="G19" s="1162"/>
      <c r="H19" s="1163"/>
      <c r="I19" s="382" t="s">
        <v>274</v>
      </c>
      <c r="J19" s="377"/>
    </row>
    <row r="20" spans="2:11" ht="30" customHeight="1">
      <c r="B20" s="380" t="s">
        <v>275</v>
      </c>
      <c r="C20" s="1161" t="s">
        <v>276</v>
      </c>
      <c r="D20" s="1162"/>
      <c r="E20" s="1162"/>
      <c r="F20" s="1162"/>
      <c r="G20" s="1162"/>
      <c r="H20" s="1163"/>
      <c r="I20" s="382" t="s">
        <v>277</v>
      </c>
      <c r="J20" s="377"/>
    </row>
    <row r="23" spans="2:11" s="377" customFormat="1" ht="20.100000000000001" customHeight="1">
      <c r="B23" s="383"/>
      <c r="C23" s="383"/>
      <c r="D23" s="383"/>
      <c r="E23" s="1164" t="s">
        <v>278</v>
      </c>
      <c r="F23" s="1164"/>
      <c r="G23" s="383"/>
      <c r="K23" s="374"/>
    </row>
    <row r="24" spans="2:11" s="377" customFormat="1" ht="20.100000000000001" customHeight="1" thickBot="1">
      <c r="B24" s="383"/>
      <c r="C24" s="383"/>
      <c r="D24" s="383"/>
      <c r="E24" s="383" t="s">
        <v>279</v>
      </c>
      <c r="F24" s="383"/>
      <c r="G24" s="383"/>
      <c r="H24" s="383"/>
      <c r="I24" s="383"/>
      <c r="J24" s="383"/>
      <c r="K24" s="383"/>
    </row>
    <row r="25" spans="2:11" s="377" customFormat="1" ht="20.100000000000001" customHeight="1">
      <c r="B25" s="383"/>
      <c r="C25" s="383"/>
      <c r="D25" s="383"/>
      <c r="E25" s="384" t="s">
        <v>280</v>
      </c>
      <c r="F25" s="385"/>
      <c r="G25" s="386" t="s">
        <v>281</v>
      </c>
      <c r="H25" s="383"/>
      <c r="K25" s="383"/>
    </row>
    <row r="26" spans="2:11" s="377" customFormat="1" ht="20.100000000000001" customHeight="1">
      <c r="B26" s="383"/>
      <c r="C26" s="383"/>
      <c r="D26" s="383"/>
      <c r="E26" s="387" t="s">
        <v>282</v>
      </c>
      <c r="F26" s="388"/>
      <c r="G26" s="389" t="s">
        <v>281</v>
      </c>
      <c r="H26" s="383"/>
      <c r="I26" s="383"/>
      <c r="J26" s="383"/>
      <c r="K26" s="383"/>
    </row>
    <row r="27" spans="2:11" s="377" customFormat="1" ht="20.100000000000001" customHeight="1">
      <c r="B27" s="383"/>
      <c r="C27" s="383"/>
      <c r="D27" s="383"/>
      <c r="E27" s="387" t="s">
        <v>283</v>
      </c>
      <c r="F27" s="388"/>
      <c r="G27" s="389" t="s">
        <v>281</v>
      </c>
      <c r="H27" s="383"/>
      <c r="I27" s="383"/>
      <c r="J27" s="383"/>
      <c r="K27" s="383"/>
    </row>
    <row r="28" spans="2:11" s="377" customFormat="1" ht="20.100000000000001" customHeight="1" thickBot="1">
      <c r="B28" s="383"/>
      <c r="C28" s="383"/>
      <c r="D28" s="383"/>
      <c r="E28" s="390" t="s">
        <v>284</v>
      </c>
      <c r="F28" s="391" t="s">
        <v>285</v>
      </c>
      <c r="G28" s="392">
        <f>IF(F28="有","100",)</f>
        <v>0</v>
      </c>
      <c r="H28" s="383"/>
      <c r="I28" s="383"/>
      <c r="J28" s="383"/>
      <c r="K28" s="383"/>
    </row>
    <row r="29" spans="2:11" ht="20.100000000000001" customHeight="1" thickBot="1">
      <c r="B29" s="393"/>
      <c r="C29" s="393"/>
      <c r="D29" s="393"/>
      <c r="E29" s="394" t="s">
        <v>286</v>
      </c>
      <c r="F29" s="1153" t="str">
        <f>IF(F25+F26*2+F27*4+G28&gt;=100,"1100円","0円")</f>
        <v>0円</v>
      </c>
      <c r="G29" s="1154"/>
      <c r="H29" s="393"/>
      <c r="I29" s="393"/>
      <c r="J29" s="393"/>
      <c r="K29" s="393"/>
    </row>
  </sheetData>
  <mergeCells count="7">
    <mergeCell ref="F29:G29"/>
    <mergeCell ref="C11:H11"/>
    <mergeCell ref="C12:H13"/>
    <mergeCell ref="C14:H15"/>
    <mergeCell ref="C16:H19"/>
    <mergeCell ref="C20:H20"/>
    <mergeCell ref="E23:F23"/>
  </mergeCells>
  <phoneticPr fontId="4"/>
  <dataValidations count="1">
    <dataValidation type="list" allowBlank="1" showInputMessage="1" showErrorMessage="1" sqref="F28">
      <formula1>"有,無"</formula1>
    </dataValidation>
  </dataValidations>
  <hyperlinks>
    <hyperlink ref="B12" location="【様式1】実施計画書!A1" display="【様式1】実施計画書"/>
    <hyperlink ref="B13" location="'【様式2】見積書(総表)'!Print_Area" display="【様式2】見積書(総表)"/>
    <hyperlink ref="B14" location="【様式3】公演完了報告書!Print_Area" display="【様式3】公演完了報告書"/>
    <hyperlink ref="B15" location="'【様式4】委託経費報告書(総表)'!Print_Area" display="【様式4】委託経費報告書(総表)"/>
    <hyperlink ref="B16" location="'【様式4-付属1】'!A1" display="【様式4-付属1】"/>
    <hyperlink ref="B17" location="'【様式4-付属2】'!A1" display="【様式4-付属2】"/>
    <hyperlink ref="B18" location="'【様式4‐付属3】 '!A1" display="【様式4‐付属3】 "/>
    <hyperlink ref="B19" location="'【様式4-付属4】'!A1" display="【様式4‐付属4】"/>
    <hyperlink ref="B20" location="【様式4‐付属5】!A1" display="【様式4‐付属5】"/>
  </hyperlinks>
  <pageMargins left="0.7" right="0.7" top="0.75" bottom="0.75" header="0.3" footer="0.3"/>
  <pageSetup paperSize="9" scale="63" orientation="landscape" r:id="rId1"/>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59999389629810485"/>
    <pageSetUpPr fitToPage="1"/>
  </sheetPr>
  <dimension ref="A1:AV41"/>
  <sheetViews>
    <sheetView showGridLines="0" view="pageBreakPreview" zoomScale="70" zoomScaleNormal="70" zoomScaleSheetLayoutView="70" zoomScalePageLayoutView="80" workbookViewId="0">
      <selection activeCell="E38" sqref="E38"/>
    </sheetView>
  </sheetViews>
  <sheetFormatPr defaultColWidth="3.25" defaultRowHeight="22.5" customHeight="1"/>
  <cols>
    <col min="1" max="1" width="3.25" style="429"/>
    <col min="2" max="2" width="22.875" style="429" customWidth="1"/>
    <col min="3" max="3" width="9.375" style="429" customWidth="1"/>
    <col min="4" max="4" width="5" style="429" customWidth="1"/>
    <col min="5" max="5" width="14.625" style="429" customWidth="1"/>
    <col min="6" max="6" width="9.375" style="429" customWidth="1"/>
    <col min="7" max="7" width="5" style="429" customWidth="1"/>
    <col min="8" max="8" width="14.625" style="429" customWidth="1"/>
    <col min="9" max="10" width="13.75" style="429" customWidth="1"/>
    <col min="11" max="11" width="5" style="429" customWidth="1"/>
    <col min="12" max="12" width="14.625" style="429" customWidth="1"/>
    <col min="13" max="13" width="9.375" style="429" customWidth="1"/>
    <col min="14" max="14" width="5" style="429" customWidth="1"/>
    <col min="15" max="15" width="14.625" style="429" customWidth="1"/>
    <col min="16" max="16" width="9.375" style="429" customWidth="1"/>
    <col min="17" max="17" width="5" style="429" customWidth="1"/>
    <col min="18" max="18" width="16.375" style="429" customWidth="1"/>
    <col min="19" max="19" width="9.375" style="429" customWidth="1"/>
    <col min="20" max="20" width="5" style="429" customWidth="1"/>
    <col min="21" max="22" width="16.375" style="429" customWidth="1"/>
    <col min="23" max="23" width="18.125" style="429" customWidth="1"/>
    <col min="24" max="25" width="3.25" style="429"/>
    <col min="26" max="26" width="22.875" style="429" customWidth="1"/>
    <col min="27" max="27" width="9.375" style="429" customWidth="1"/>
    <col min="28" max="28" width="5" style="429" customWidth="1"/>
    <col min="29" max="29" width="14.625" style="429" customWidth="1"/>
    <col min="30" max="30" width="9.375" style="429" customWidth="1"/>
    <col min="31" max="31" width="5" style="429" customWidth="1"/>
    <col min="32" max="32" width="14.625" style="429" customWidth="1"/>
    <col min="33" max="34" width="13.75" style="429" customWidth="1"/>
    <col min="35" max="35" width="5" style="429" customWidth="1"/>
    <col min="36" max="36" width="14.625" style="429" customWidth="1"/>
    <col min="37" max="37" width="9.375" style="429" customWidth="1"/>
    <col min="38" max="38" width="5" style="429" customWidth="1"/>
    <col min="39" max="39" width="14.625" style="429" customWidth="1"/>
    <col min="40" max="40" width="9.375" style="429" customWidth="1"/>
    <col min="41" max="41" width="5" style="429" customWidth="1"/>
    <col min="42" max="42" width="18.125" style="429" customWidth="1"/>
    <col min="43" max="43" width="9.375" style="429" customWidth="1"/>
    <col min="44" max="44" width="5" style="429" customWidth="1"/>
    <col min="45" max="45" width="16.375" style="429" customWidth="1"/>
    <col min="46" max="47" width="18.125" style="429" customWidth="1"/>
    <col min="48" max="16384" width="3.25" style="429"/>
  </cols>
  <sheetData>
    <row r="1" spans="2:48" ht="22.5" customHeight="1">
      <c r="B1" s="1071" t="s">
        <v>527</v>
      </c>
      <c r="C1" s="1072"/>
      <c r="X1" s="422"/>
      <c r="Y1" s="422"/>
      <c r="Z1" s="1071" t="s">
        <v>527</v>
      </c>
      <c r="AA1" s="1073"/>
      <c r="AB1" s="422"/>
      <c r="AC1" s="422"/>
      <c r="AD1" s="422"/>
      <c r="AE1" s="422"/>
      <c r="AF1" s="422"/>
      <c r="AG1" s="422"/>
      <c r="AH1" s="422"/>
      <c r="AI1" s="422"/>
      <c r="AJ1" s="422"/>
      <c r="AK1" s="422"/>
      <c r="AL1" s="422"/>
      <c r="AM1" s="422"/>
      <c r="AN1" s="422"/>
      <c r="AO1" s="422"/>
      <c r="AP1" s="422"/>
      <c r="AQ1" s="422"/>
      <c r="AR1" s="422"/>
      <c r="AS1" s="422"/>
      <c r="AT1" s="422"/>
      <c r="AU1" s="422"/>
      <c r="AV1" s="422"/>
    </row>
    <row r="2" spans="2:48" ht="22.5" customHeight="1">
      <c r="B2" s="1559" t="s">
        <v>528</v>
      </c>
      <c r="C2" s="1559"/>
      <c r="D2" s="1559"/>
      <c r="E2" s="1559"/>
      <c r="F2" s="1559"/>
      <c r="G2" s="1559"/>
      <c r="H2" s="1559"/>
      <c r="I2" s="1559"/>
      <c r="J2" s="1559"/>
      <c r="K2" s="1559"/>
      <c r="L2" s="1559"/>
      <c r="M2" s="1559"/>
      <c r="N2" s="1559"/>
      <c r="O2" s="1559"/>
      <c r="P2" s="1074"/>
      <c r="Q2" s="1074"/>
      <c r="R2" s="1074"/>
      <c r="S2" s="1074"/>
      <c r="T2" s="1074"/>
      <c r="U2" s="1074"/>
      <c r="V2" s="1074"/>
      <c r="W2" s="1074"/>
      <c r="X2" s="422"/>
      <c r="Y2" s="422"/>
      <c r="Z2" s="1561" t="s">
        <v>528</v>
      </c>
      <c r="AA2" s="1561"/>
      <c r="AB2" s="1561"/>
      <c r="AC2" s="1561"/>
      <c r="AD2" s="1561"/>
      <c r="AE2" s="1561"/>
      <c r="AF2" s="1561"/>
      <c r="AG2" s="1561"/>
      <c r="AH2" s="1561"/>
      <c r="AI2" s="1561"/>
      <c r="AJ2" s="1561"/>
      <c r="AK2" s="1561"/>
      <c r="AL2" s="1561"/>
      <c r="AM2" s="1561"/>
      <c r="AN2" s="1075"/>
      <c r="AO2" s="1075"/>
      <c r="AP2" s="1075"/>
      <c r="AQ2" s="1075"/>
      <c r="AR2" s="1075"/>
      <c r="AS2" s="1075"/>
      <c r="AT2" s="1075"/>
      <c r="AU2" s="1075"/>
      <c r="AV2" s="422"/>
    </row>
    <row r="3" spans="2:48" ht="22.5" customHeight="1">
      <c r="B3" s="1559"/>
      <c r="C3" s="1559"/>
      <c r="D3" s="1559"/>
      <c r="E3" s="1559"/>
      <c r="F3" s="1559"/>
      <c r="G3" s="1559"/>
      <c r="H3" s="1559"/>
      <c r="I3" s="1559"/>
      <c r="J3" s="1559"/>
      <c r="K3" s="1559"/>
      <c r="L3" s="1559"/>
      <c r="M3" s="1559"/>
      <c r="N3" s="1559"/>
      <c r="O3" s="1559"/>
      <c r="P3" s="1074"/>
      <c r="Q3" s="1074"/>
      <c r="R3" s="1074"/>
      <c r="S3" s="1074"/>
      <c r="T3" s="1074"/>
      <c r="U3" s="1074"/>
      <c r="V3" s="1074"/>
      <c r="W3" s="1074"/>
      <c r="X3" s="422"/>
      <c r="Y3" s="422"/>
      <c r="Z3" s="1561"/>
      <c r="AA3" s="1561"/>
      <c r="AB3" s="1561"/>
      <c r="AC3" s="1561"/>
      <c r="AD3" s="1561"/>
      <c r="AE3" s="1561"/>
      <c r="AF3" s="1561"/>
      <c r="AG3" s="1561"/>
      <c r="AH3" s="1561"/>
      <c r="AI3" s="1561"/>
      <c r="AJ3" s="1561"/>
      <c r="AK3" s="1561"/>
      <c r="AL3" s="1561"/>
      <c r="AM3" s="1561"/>
      <c r="AN3" s="1075"/>
      <c r="AO3" s="1075"/>
      <c r="AP3" s="1075"/>
      <c r="AQ3" s="1075"/>
      <c r="AR3" s="1075"/>
      <c r="AS3" s="1075"/>
      <c r="AT3" s="1075"/>
      <c r="AU3" s="1075"/>
      <c r="AV3" s="422"/>
    </row>
    <row r="4" spans="2:48" s="416" customFormat="1" ht="22.5" customHeight="1">
      <c r="B4" s="1559"/>
      <c r="C4" s="1559"/>
      <c r="D4" s="1559"/>
      <c r="E4" s="1559"/>
      <c r="F4" s="1559"/>
      <c r="G4" s="1559"/>
      <c r="H4" s="1559"/>
      <c r="I4" s="1559"/>
      <c r="J4" s="1559"/>
      <c r="K4" s="1559"/>
      <c r="L4" s="1559"/>
      <c r="M4" s="1559"/>
      <c r="N4" s="1559"/>
      <c r="O4" s="1559"/>
      <c r="P4" s="1819" t="s">
        <v>529</v>
      </c>
      <c r="Q4" s="1819"/>
      <c r="R4" s="1819"/>
      <c r="S4" s="1819"/>
      <c r="T4" s="1819"/>
      <c r="U4" s="1819"/>
      <c r="V4" s="1819"/>
      <c r="W4" s="1819"/>
      <c r="X4" s="423"/>
      <c r="Y4" s="423"/>
      <c r="Z4" s="1561"/>
      <c r="AA4" s="1561"/>
      <c r="AB4" s="1561"/>
      <c r="AC4" s="1561"/>
      <c r="AD4" s="1561"/>
      <c r="AE4" s="1561"/>
      <c r="AF4" s="1561"/>
      <c r="AG4" s="1561"/>
      <c r="AH4" s="1561"/>
      <c r="AI4" s="1561"/>
      <c r="AJ4" s="1561"/>
      <c r="AK4" s="1561"/>
      <c r="AL4" s="1561"/>
      <c r="AM4" s="1561"/>
      <c r="AN4" s="1820" t="s">
        <v>529</v>
      </c>
      <c r="AO4" s="1820"/>
      <c r="AP4" s="1820"/>
      <c r="AQ4" s="1820"/>
      <c r="AR4" s="1820"/>
      <c r="AS4" s="1820"/>
      <c r="AT4" s="1820"/>
      <c r="AU4" s="1820"/>
      <c r="AV4" s="423"/>
    </row>
    <row r="5" spans="2:48" s="416" customFormat="1" ht="22.5" customHeight="1">
      <c r="B5" s="547"/>
      <c r="E5" s="547"/>
      <c r="G5" s="541"/>
      <c r="H5" s="541"/>
      <c r="L5" s="547"/>
      <c r="N5" s="547"/>
      <c r="O5" s="547"/>
      <c r="P5" s="1076"/>
      <c r="Q5" s="1077"/>
      <c r="R5" s="1077"/>
      <c r="S5" s="1076"/>
      <c r="T5" s="1077"/>
      <c r="U5" s="1077"/>
      <c r="V5" s="1077"/>
      <c r="W5" s="1077"/>
      <c r="X5" s="423"/>
      <c r="Y5" s="423"/>
      <c r="Z5" s="552"/>
      <c r="AA5" s="423"/>
      <c r="AB5" s="423"/>
      <c r="AC5" s="552"/>
      <c r="AD5" s="423"/>
      <c r="AE5" s="549"/>
      <c r="AF5" s="549"/>
      <c r="AG5" s="423"/>
      <c r="AH5" s="423"/>
      <c r="AI5" s="423"/>
      <c r="AJ5" s="552"/>
      <c r="AK5" s="423"/>
      <c r="AL5" s="552"/>
      <c r="AM5" s="552"/>
      <c r="AN5" s="549"/>
      <c r="AO5" s="552"/>
      <c r="AP5" s="552"/>
      <c r="AQ5" s="549"/>
      <c r="AR5" s="552"/>
      <c r="AS5" s="552"/>
      <c r="AT5" s="552"/>
      <c r="AU5" s="552"/>
      <c r="AV5" s="423"/>
    </row>
    <row r="6" spans="2:48" ht="22.5" customHeight="1">
      <c r="B6" s="421"/>
      <c r="E6" s="242"/>
      <c r="F6" s="1078"/>
      <c r="G6" s="421"/>
      <c r="H6" s="421"/>
      <c r="L6" s="242"/>
      <c r="M6" s="1078"/>
      <c r="N6" s="1078"/>
      <c r="O6" s="1078"/>
      <c r="P6" s="1813" t="s">
        <v>530</v>
      </c>
      <c r="Q6" s="1814"/>
      <c r="R6" s="1814"/>
      <c r="S6" s="1814"/>
      <c r="T6" s="1814"/>
      <c r="U6" s="1814"/>
      <c r="V6" s="1814"/>
      <c r="W6" s="1814"/>
      <c r="X6" s="422"/>
      <c r="Y6" s="422"/>
      <c r="Z6" s="428"/>
      <c r="AA6" s="422"/>
      <c r="AB6" s="422"/>
      <c r="AC6" s="248"/>
      <c r="AD6" s="1079"/>
      <c r="AE6" s="428"/>
      <c r="AF6" s="428"/>
      <c r="AG6" s="422"/>
      <c r="AH6" s="422"/>
      <c r="AI6" s="422"/>
      <c r="AJ6" s="248"/>
      <c r="AK6" s="1079"/>
      <c r="AL6" s="1079"/>
      <c r="AM6" s="1079"/>
      <c r="AN6" s="1815" t="s">
        <v>530</v>
      </c>
      <c r="AO6" s="1816"/>
      <c r="AP6" s="1816"/>
      <c r="AQ6" s="1816"/>
      <c r="AR6" s="1816"/>
      <c r="AS6" s="1816"/>
      <c r="AT6" s="1816"/>
      <c r="AU6" s="1816"/>
      <c r="AV6" s="422"/>
    </row>
    <row r="7" spans="2:48" ht="22.5" customHeight="1">
      <c r="B7" s="421"/>
      <c r="C7" s="1821" t="s">
        <v>531</v>
      </c>
      <c r="D7" s="1821"/>
      <c r="E7" s="1821"/>
      <c r="F7" s="1821"/>
      <c r="G7" s="1821"/>
      <c r="H7" s="1821"/>
      <c r="I7" s="1821"/>
      <c r="J7" s="1821"/>
      <c r="K7" s="1821"/>
      <c r="L7" s="1821"/>
      <c r="P7" s="1814"/>
      <c r="Q7" s="1814"/>
      <c r="R7" s="1814"/>
      <c r="S7" s="1814"/>
      <c r="T7" s="1814"/>
      <c r="U7" s="1814"/>
      <c r="V7" s="1814"/>
      <c r="W7" s="1814"/>
      <c r="X7" s="422"/>
      <c r="Y7" s="422"/>
      <c r="Z7" s="428"/>
      <c r="AA7" s="1822" t="s">
        <v>531</v>
      </c>
      <c r="AB7" s="1822"/>
      <c r="AC7" s="1822"/>
      <c r="AD7" s="1822"/>
      <c r="AE7" s="1822"/>
      <c r="AF7" s="1822"/>
      <c r="AG7" s="1822"/>
      <c r="AH7" s="1822"/>
      <c r="AI7" s="1822"/>
      <c r="AJ7" s="1822"/>
      <c r="AK7" s="422"/>
      <c r="AL7" s="422"/>
      <c r="AM7" s="422"/>
      <c r="AN7" s="1816"/>
      <c r="AO7" s="1816"/>
      <c r="AP7" s="1816"/>
      <c r="AQ7" s="1816"/>
      <c r="AR7" s="1816"/>
      <c r="AS7" s="1816"/>
      <c r="AT7" s="1816"/>
      <c r="AU7" s="1816"/>
      <c r="AV7" s="422"/>
    </row>
    <row r="8" spans="2:48" ht="22.5" customHeight="1">
      <c r="B8" s="421"/>
      <c r="C8" s="1821"/>
      <c r="D8" s="1821"/>
      <c r="E8" s="1821"/>
      <c r="F8" s="1821"/>
      <c r="G8" s="1821"/>
      <c r="H8" s="1821"/>
      <c r="I8" s="1821"/>
      <c r="J8" s="1821"/>
      <c r="K8" s="1821"/>
      <c r="L8" s="1821"/>
      <c r="P8" s="1814"/>
      <c r="Q8" s="1814"/>
      <c r="R8" s="1814"/>
      <c r="S8" s="1814"/>
      <c r="T8" s="1814"/>
      <c r="U8" s="1814"/>
      <c r="V8" s="1814"/>
      <c r="W8" s="1814"/>
      <c r="X8" s="422"/>
      <c r="Y8" s="422"/>
      <c r="Z8" s="428"/>
      <c r="AA8" s="1822"/>
      <c r="AB8" s="1822"/>
      <c r="AC8" s="1822"/>
      <c r="AD8" s="1822"/>
      <c r="AE8" s="1822"/>
      <c r="AF8" s="1822"/>
      <c r="AG8" s="1822"/>
      <c r="AH8" s="1822"/>
      <c r="AI8" s="1822"/>
      <c r="AJ8" s="1822"/>
      <c r="AK8" s="422"/>
      <c r="AL8" s="422"/>
      <c r="AM8" s="422"/>
      <c r="AN8" s="1816"/>
      <c r="AO8" s="1816"/>
      <c r="AP8" s="1816"/>
      <c r="AQ8" s="1816"/>
      <c r="AR8" s="1816"/>
      <c r="AS8" s="1816"/>
      <c r="AT8" s="1816"/>
      <c r="AU8" s="1816"/>
      <c r="AV8" s="422"/>
    </row>
    <row r="9" spans="2:48" ht="22.5" customHeight="1">
      <c r="B9" s="421"/>
      <c r="C9" s="1821"/>
      <c r="D9" s="1821"/>
      <c r="E9" s="1821"/>
      <c r="F9" s="1821"/>
      <c r="G9" s="1821"/>
      <c r="H9" s="1821"/>
      <c r="I9" s="1821"/>
      <c r="J9" s="1821"/>
      <c r="K9" s="1821"/>
      <c r="L9" s="1821"/>
      <c r="P9" s="1813" t="s">
        <v>532</v>
      </c>
      <c r="Q9" s="1814"/>
      <c r="R9" s="1814"/>
      <c r="S9" s="1814"/>
      <c r="T9" s="1814"/>
      <c r="U9" s="1814"/>
      <c r="V9" s="1814"/>
      <c r="W9" s="1814"/>
      <c r="X9" s="422"/>
      <c r="Y9" s="422"/>
      <c r="Z9" s="428"/>
      <c r="AA9" s="1822"/>
      <c r="AB9" s="1822"/>
      <c r="AC9" s="1822"/>
      <c r="AD9" s="1822"/>
      <c r="AE9" s="1822"/>
      <c r="AF9" s="1822"/>
      <c r="AG9" s="1822"/>
      <c r="AH9" s="1822"/>
      <c r="AI9" s="1822"/>
      <c r="AJ9" s="1822"/>
      <c r="AK9" s="422"/>
      <c r="AL9" s="422"/>
      <c r="AM9" s="422"/>
      <c r="AN9" s="1815" t="s">
        <v>532</v>
      </c>
      <c r="AO9" s="1816"/>
      <c r="AP9" s="1816"/>
      <c r="AQ9" s="1816"/>
      <c r="AR9" s="1816"/>
      <c r="AS9" s="1816"/>
      <c r="AT9" s="1816"/>
      <c r="AU9" s="1816"/>
      <c r="AV9" s="422"/>
    </row>
    <row r="10" spans="2:48" ht="22.5" customHeight="1">
      <c r="B10" s="1080"/>
      <c r="C10" s="1821"/>
      <c r="D10" s="1821"/>
      <c r="E10" s="1821"/>
      <c r="F10" s="1821"/>
      <c r="G10" s="1821"/>
      <c r="H10" s="1821"/>
      <c r="I10" s="1821"/>
      <c r="J10" s="1821"/>
      <c r="K10" s="1821"/>
      <c r="L10" s="1821"/>
      <c r="M10" s="1080"/>
      <c r="N10" s="1080"/>
      <c r="O10" s="1080"/>
      <c r="P10" s="1814"/>
      <c r="Q10" s="1814"/>
      <c r="R10" s="1814"/>
      <c r="S10" s="1814"/>
      <c r="T10" s="1814"/>
      <c r="U10" s="1814"/>
      <c r="V10" s="1814"/>
      <c r="W10" s="1814"/>
      <c r="X10" s="422"/>
      <c r="Y10" s="422"/>
      <c r="Z10" s="1081"/>
      <c r="AA10" s="1822"/>
      <c r="AB10" s="1822"/>
      <c r="AC10" s="1822"/>
      <c r="AD10" s="1822"/>
      <c r="AE10" s="1822"/>
      <c r="AF10" s="1822"/>
      <c r="AG10" s="1822"/>
      <c r="AH10" s="1822"/>
      <c r="AI10" s="1822"/>
      <c r="AJ10" s="1822"/>
      <c r="AK10" s="1081"/>
      <c r="AL10" s="1081"/>
      <c r="AM10" s="1081"/>
      <c r="AN10" s="1816"/>
      <c r="AO10" s="1816"/>
      <c r="AP10" s="1816"/>
      <c r="AQ10" s="1816"/>
      <c r="AR10" s="1816"/>
      <c r="AS10" s="1816"/>
      <c r="AT10" s="1816"/>
      <c r="AU10" s="1816"/>
      <c r="AV10" s="422"/>
    </row>
    <row r="11" spans="2:48" ht="22.5" customHeight="1">
      <c r="C11" s="1082"/>
      <c r="D11" s="1082"/>
      <c r="E11" s="1082"/>
      <c r="F11" s="1082"/>
      <c r="G11" s="1082"/>
      <c r="H11" s="1082"/>
      <c r="I11" s="1082"/>
      <c r="J11" s="1082"/>
      <c r="K11" s="1082"/>
      <c r="L11" s="1082"/>
      <c r="M11" s="1082"/>
      <c r="N11" s="1082"/>
      <c r="O11" s="1082"/>
      <c r="P11" s="1813" t="s">
        <v>533</v>
      </c>
      <c r="Q11" s="1814"/>
      <c r="R11" s="1814"/>
      <c r="S11" s="1813"/>
      <c r="T11" s="1814"/>
      <c r="U11" s="1814"/>
      <c r="V11" s="1083"/>
      <c r="W11" s="1824" t="s">
        <v>534</v>
      </c>
      <c r="X11" s="422"/>
      <c r="Y11" s="422"/>
      <c r="Z11" s="422"/>
      <c r="AA11" s="1084"/>
      <c r="AB11" s="1084"/>
      <c r="AC11" s="1084"/>
      <c r="AD11" s="1084"/>
      <c r="AE11" s="1084"/>
      <c r="AF11" s="1084"/>
      <c r="AG11" s="1084"/>
      <c r="AH11" s="1084"/>
      <c r="AI11" s="1084"/>
      <c r="AJ11" s="1084"/>
      <c r="AK11" s="1084"/>
      <c r="AL11" s="1084"/>
      <c r="AM11" s="1084"/>
      <c r="AN11" s="1815" t="s">
        <v>533</v>
      </c>
      <c r="AO11" s="1816"/>
      <c r="AP11" s="1816"/>
      <c r="AQ11" s="1815"/>
      <c r="AR11" s="1816"/>
      <c r="AS11" s="1816"/>
      <c r="AT11" s="1085"/>
      <c r="AU11" s="1817" t="s">
        <v>534</v>
      </c>
      <c r="AV11" s="422"/>
    </row>
    <row r="12" spans="2:48" ht="22.5" customHeight="1" thickBot="1">
      <c r="H12" s="1086" t="s">
        <v>535</v>
      </c>
      <c r="I12" s="1823" t="str">
        <f>IF(W38=0,"",W38)</f>
        <v/>
      </c>
      <c r="J12" s="1823"/>
      <c r="K12" s="1823"/>
      <c r="L12" s="1823"/>
      <c r="P12" s="1814"/>
      <c r="Q12" s="1814"/>
      <c r="R12" s="1814"/>
      <c r="S12" s="1814"/>
      <c r="T12" s="1814"/>
      <c r="U12" s="1814"/>
      <c r="V12" s="1083"/>
      <c r="W12" s="1825"/>
      <c r="X12" s="422"/>
      <c r="Y12" s="422"/>
      <c r="Z12" s="422"/>
      <c r="AA12" s="422"/>
      <c r="AB12" s="422"/>
      <c r="AC12" s="422"/>
      <c r="AD12" s="422"/>
      <c r="AE12" s="422"/>
      <c r="AF12" s="1086" t="s">
        <v>535</v>
      </c>
      <c r="AG12" s="1823">
        <v>411630</v>
      </c>
      <c r="AH12" s="1823"/>
      <c r="AI12" s="1823"/>
      <c r="AJ12" s="1823"/>
      <c r="AK12" s="422"/>
      <c r="AL12" s="422"/>
      <c r="AM12" s="422"/>
      <c r="AN12" s="1816"/>
      <c r="AO12" s="1816"/>
      <c r="AP12" s="1816"/>
      <c r="AQ12" s="1816"/>
      <c r="AR12" s="1816"/>
      <c r="AS12" s="1816"/>
      <c r="AT12" s="1085"/>
      <c r="AU12" s="1818"/>
      <c r="AV12" s="422"/>
    </row>
    <row r="13" spans="2:48" ht="22.5" customHeight="1">
      <c r="B13" s="429" t="s">
        <v>536</v>
      </c>
      <c r="C13" s="541"/>
      <c r="D13" s="541"/>
      <c r="F13" s="541"/>
      <c r="I13" s="541"/>
      <c r="J13" s="1087"/>
      <c r="K13" s="541"/>
      <c r="M13" s="541"/>
      <c r="P13" s="541"/>
      <c r="S13" s="541"/>
      <c r="X13" s="422"/>
      <c r="Y13" s="422"/>
      <c r="Z13" s="422" t="s">
        <v>536</v>
      </c>
      <c r="AA13" s="549"/>
      <c r="AB13" s="549"/>
      <c r="AC13" s="422"/>
      <c r="AD13" s="549"/>
      <c r="AE13" s="422"/>
      <c r="AF13" s="422"/>
      <c r="AG13" s="549"/>
      <c r="AH13" s="1088"/>
      <c r="AI13" s="549"/>
      <c r="AJ13" s="422"/>
      <c r="AK13" s="549"/>
      <c r="AL13" s="422"/>
      <c r="AM13" s="422"/>
      <c r="AN13" s="549"/>
      <c r="AO13" s="422"/>
      <c r="AP13" s="422"/>
      <c r="AQ13" s="549"/>
      <c r="AR13" s="422"/>
      <c r="AS13" s="422"/>
      <c r="AT13" s="422"/>
      <c r="AU13" s="422"/>
      <c r="AV13" s="422"/>
    </row>
    <row r="14" spans="2:48" ht="22.5" customHeight="1">
      <c r="B14" s="1779" t="s">
        <v>537</v>
      </c>
      <c r="C14" s="1782" t="s">
        <v>538</v>
      </c>
      <c r="D14" s="1783"/>
      <c r="E14" s="1784"/>
      <c r="F14" s="1782" t="s">
        <v>539</v>
      </c>
      <c r="G14" s="1783"/>
      <c r="H14" s="1784"/>
      <c r="I14" s="1790" t="s">
        <v>540</v>
      </c>
      <c r="J14" s="1791"/>
      <c r="K14" s="1791"/>
      <c r="L14" s="1792"/>
      <c r="M14" s="1785" t="s">
        <v>541</v>
      </c>
      <c r="N14" s="1785"/>
      <c r="O14" s="1786"/>
      <c r="P14" s="1785" t="s">
        <v>542</v>
      </c>
      <c r="Q14" s="1785"/>
      <c r="R14" s="1786"/>
      <c r="S14" s="1785" t="s">
        <v>543</v>
      </c>
      <c r="T14" s="1785"/>
      <c r="U14" s="1786"/>
      <c r="V14" s="1776" t="s">
        <v>544</v>
      </c>
      <c r="W14" s="1776" t="s">
        <v>545</v>
      </c>
      <c r="X14" s="422"/>
      <c r="Y14" s="422"/>
      <c r="Z14" s="1779" t="s">
        <v>537</v>
      </c>
      <c r="AA14" s="1782" t="s">
        <v>538</v>
      </c>
      <c r="AB14" s="1783"/>
      <c r="AC14" s="1784"/>
      <c r="AD14" s="1782" t="s">
        <v>539</v>
      </c>
      <c r="AE14" s="1783"/>
      <c r="AF14" s="1784"/>
      <c r="AG14" s="1790" t="s">
        <v>540</v>
      </c>
      <c r="AH14" s="1791"/>
      <c r="AI14" s="1791"/>
      <c r="AJ14" s="1792"/>
      <c r="AK14" s="1785" t="s">
        <v>541</v>
      </c>
      <c r="AL14" s="1785"/>
      <c r="AM14" s="1786"/>
      <c r="AN14" s="1785" t="s">
        <v>542</v>
      </c>
      <c r="AO14" s="1785"/>
      <c r="AP14" s="1786"/>
      <c r="AQ14" s="1785" t="s">
        <v>543</v>
      </c>
      <c r="AR14" s="1785"/>
      <c r="AS14" s="1786"/>
      <c r="AT14" s="1776" t="s">
        <v>544</v>
      </c>
      <c r="AU14" s="1787" t="s">
        <v>545</v>
      </c>
      <c r="AV14" s="422"/>
    </row>
    <row r="15" spans="2:48" ht="22.5" customHeight="1">
      <c r="B15" s="1780"/>
      <c r="C15" s="1804" t="s">
        <v>546</v>
      </c>
      <c r="D15" s="1805"/>
      <c r="E15" s="1808" t="s">
        <v>134</v>
      </c>
      <c r="F15" s="1802">
        <v>1100</v>
      </c>
      <c r="G15" s="1802"/>
      <c r="H15" s="1763" t="s">
        <v>134</v>
      </c>
      <c r="I15" s="1089" t="s">
        <v>547</v>
      </c>
      <c r="J15" s="1801" t="s">
        <v>548</v>
      </c>
      <c r="K15" s="1801"/>
      <c r="L15" s="1763" t="s">
        <v>134</v>
      </c>
      <c r="M15" s="1802">
        <v>1100</v>
      </c>
      <c r="N15" s="1802"/>
      <c r="O15" s="1763" t="s">
        <v>134</v>
      </c>
      <c r="P15" s="1802">
        <v>1100</v>
      </c>
      <c r="Q15" s="1802"/>
      <c r="R15" s="1763" t="s">
        <v>134</v>
      </c>
      <c r="S15" s="1793">
        <v>37</v>
      </c>
      <c r="T15" s="1794"/>
      <c r="U15" s="1763" t="s">
        <v>134</v>
      </c>
      <c r="V15" s="1777"/>
      <c r="W15" s="1777"/>
      <c r="X15" s="422"/>
      <c r="Y15" s="422"/>
      <c r="Z15" s="1780"/>
      <c r="AA15" s="1804" t="s">
        <v>546</v>
      </c>
      <c r="AB15" s="1805"/>
      <c r="AC15" s="1808" t="s">
        <v>134</v>
      </c>
      <c r="AD15" s="1802">
        <v>1100</v>
      </c>
      <c r="AE15" s="1802"/>
      <c r="AF15" s="1763" t="s">
        <v>134</v>
      </c>
      <c r="AG15" s="1089" t="s">
        <v>547</v>
      </c>
      <c r="AH15" s="1801" t="s">
        <v>548</v>
      </c>
      <c r="AI15" s="1801"/>
      <c r="AJ15" s="1763" t="s">
        <v>134</v>
      </c>
      <c r="AK15" s="1802">
        <v>1100</v>
      </c>
      <c r="AL15" s="1802"/>
      <c r="AM15" s="1763" t="s">
        <v>134</v>
      </c>
      <c r="AN15" s="1802">
        <v>1100</v>
      </c>
      <c r="AO15" s="1802"/>
      <c r="AP15" s="1763" t="s">
        <v>134</v>
      </c>
      <c r="AQ15" s="1793">
        <v>37</v>
      </c>
      <c r="AR15" s="1794"/>
      <c r="AS15" s="1763" t="s">
        <v>134</v>
      </c>
      <c r="AT15" s="1777"/>
      <c r="AU15" s="1788"/>
      <c r="AV15" s="422"/>
    </row>
    <row r="16" spans="2:48" ht="22.5" customHeight="1">
      <c r="B16" s="1780"/>
      <c r="C16" s="1806"/>
      <c r="D16" s="1807"/>
      <c r="E16" s="1809"/>
      <c r="F16" s="1802"/>
      <c r="G16" s="1802"/>
      <c r="H16" s="1763"/>
      <c r="I16" s="1090">
        <v>35650</v>
      </c>
      <c r="J16" s="1797">
        <v>5200</v>
      </c>
      <c r="K16" s="1797"/>
      <c r="L16" s="1763"/>
      <c r="M16" s="1802"/>
      <c r="N16" s="1802"/>
      <c r="O16" s="1763"/>
      <c r="P16" s="1802"/>
      <c r="Q16" s="1802"/>
      <c r="R16" s="1763"/>
      <c r="S16" s="1795"/>
      <c r="T16" s="1796"/>
      <c r="U16" s="1763"/>
      <c r="V16" s="1777"/>
      <c r="W16" s="1777"/>
      <c r="X16" s="422"/>
      <c r="Y16" s="422"/>
      <c r="Z16" s="1780"/>
      <c r="AA16" s="1806"/>
      <c r="AB16" s="1807"/>
      <c r="AC16" s="1809"/>
      <c r="AD16" s="1802"/>
      <c r="AE16" s="1802"/>
      <c r="AF16" s="1763"/>
      <c r="AG16" s="1090">
        <v>35650</v>
      </c>
      <c r="AH16" s="1797">
        <v>5200</v>
      </c>
      <c r="AI16" s="1797"/>
      <c r="AJ16" s="1763"/>
      <c r="AK16" s="1802"/>
      <c r="AL16" s="1802"/>
      <c r="AM16" s="1763"/>
      <c r="AN16" s="1802"/>
      <c r="AO16" s="1802"/>
      <c r="AP16" s="1763"/>
      <c r="AQ16" s="1795"/>
      <c r="AR16" s="1796"/>
      <c r="AS16" s="1763"/>
      <c r="AT16" s="1777"/>
      <c r="AU16" s="1788"/>
      <c r="AV16" s="422"/>
    </row>
    <row r="17" spans="1:48" ht="22.5" customHeight="1">
      <c r="B17" s="1781"/>
      <c r="C17" s="1811">
        <v>1500</v>
      </c>
      <c r="D17" s="1812"/>
      <c r="E17" s="1810"/>
      <c r="F17" s="1803"/>
      <c r="G17" s="1803"/>
      <c r="H17" s="1764"/>
      <c r="I17" s="1091" t="s">
        <v>549</v>
      </c>
      <c r="J17" s="1798" t="s">
        <v>550</v>
      </c>
      <c r="K17" s="1798"/>
      <c r="L17" s="1764"/>
      <c r="M17" s="1803"/>
      <c r="N17" s="1803"/>
      <c r="O17" s="1764"/>
      <c r="P17" s="1803"/>
      <c r="Q17" s="1803"/>
      <c r="R17" s="1764"/>
      <c r="S17" s="1799" t="s">
        <v>551</v>
      </c>
      <c r="T17" s="1800"/>
      <c r="U17" s="1764"/>
      <c r="V17" s="1778"/>
      <c r="W17" s="1778"/>
      <c r="X17" s="422"/>
      <c r="Y17" s="422"/>
      <c r="Z17" s="1781"/>
      <c r="AA17" s="1811">
        <v>1500</v>
      </c>
      <c r="AB17" s="1812"/>
      <c r="AC17" s="1810"/>
      <c r="AD17" s="1803"/>
      <c r="AE17" s="1803"/>
      <c r="AF17" s="1764"/>
      <c r="AG17" s="1091" t="s">
        <v>549</v>
      </c>
      <c r="AH17" s="1798" t="s">
        <v>550</v>
      </c>
      <c r="AI17" s="1798"/>
      <c r="AJ17" s="1764"/>
      <c r="AK17" s="1803"/>
      <c r="AL17" s="1803"/>
      <c r="AM17" s="1764"/>
      <c r="AN17" s="1803"/>
      <c r="AO17" s="1803"/>
      <c r="AP17" s="1764"/>
      <c r="AQ17" s="1799" t="s">
        <v>551</v>
      </c>
      <c r="AR17" s="1800"/>
      <c r="AS17" s="1764"/>
      <c r="AT17" s="1778"/>
      <c r="AU17" s="1789"/>
      <c r="AV17" s="422"/>
    </row>
    <row r="18" spans="1:48" ht="22.5" customHeight="1">
      <c r="A18" s="416">
        <v>1</v>
      </c>
      <c r="B18" s="1092"/>
      <c r="C18" s="1093"/>
      <c r="D18" s="1094" t="s">
        <v>552</v>
      </c>
      <c r="E18" s="1095">
        <f>$C$17*C18</f>
        <v>0</v>
      </c>
      <c r="F18" s="1096"/>
      <c r="G18" s="1097" t="s">
        <v>553</v>
      </c>
      <c r="H18" s="1095">
        <f>(F18*$F$15)</f>
        <v>0</v>
      </c>
      <c r="I18" s="1098"/>
      <c r="J18" s="1099"/>
      <c r="K18" s="1100" t="s">
        <v>552</v>
      </c>
      <c r="L18" s="1095">
        <f t="shared" ref="L18:L33" si="0">(I18*$I$16)+(J18*$J$16)</f>
        <v>0</v>
      </c>
      <c r="M18" s="1096"/>
      <c r="N18" s="1097" t="s">
        <v>553</v>
      </c>
      <c r="O18" s="1095">
        <f>(M18*$M$15)</f>
        <v>0</v>
      </c>
      <c r="P18" s="1096"/>
      <c r="Q18" s="1097" t="s">
        <v>553</v>
      </c>
      <c r="R18" s="1095">
        <f>(P18*$P$15)</f>
        <v>0</v>
      </c>
      <c r="S18" s="1101"/>
      <c r="T18" s="1097" t="s">
        <v>554</v>
      </c>
      <c r="U18" s="1095">
        <f>(S18*$S$15)</f>
        <v>0</v>
      </c>
      <c r="V18" s="1102">
        <v>0</v>
      </c>
      <c r="W18" s="1103">
        <f t="shared" ref="W18:W37" si="1">SUM(E18,H18,L18,O18,R18,V18)</f>
        <v>0</v>
      </c>
      <c r="X18" s="422"/>
      <c r="Y18" s="423">
        <v>1</v>
      </c>
      <c r="Z18" s="1104" t="s">
        <v>327</v>
      </c>
      <c r="AA18" s="1093">
        <v>3</v>
      </c>
      <c r="AB18" s="1094" t="s">
        <v>552</v>
      </c>
      <c r="AC18" s="1095">
        <v>4500</v>
      </c>
      <c r="AD18" s="1097">
        <v>2</v>
      </c>
      <c r="AE18" s="1097" t="s">
        <v>553</v>
      </c>
      <c r="AF18" s="1095">
        <v>2200</v>
      </c>
      <c r="AG18" s="1105">
        <v>2</v>
      </c>
      <c r="AH18" s="1106"/>
      <c r="AI18" s="1100" t="s">
        <v>552</v>
      </c>
      <c r="AJ18" s="1095">
        <v>71300</v>
      </c>
      <c r="AK18" s="1097">
        <v>1</v>
      </c>
      <c r="AL18" s="1097" t="s">
        <v>553</v>
      </c>
      <c r="AM18" s="1095">
        <v>1100</v>
      </c>
      <c r="AN18" s="1097">
        <v>4</v>
      </c>
      <c r="AO18" s="1097" t="s">
        <v>553</v>
      </c>
      <c r="AP18" s="1095">
        <v>4400</v>
      </c>
      <c r="AQ18" s="1101"/>
      <c r="AR18" s="1097" t="s">
        <v>554</v>
      </c>
      <c r="AS18" s="1095">
        <v>0</v>
      </c>
      <c r="AT18" s="1102">
        <v>0</v>
      </c>
      <c r="AU18" s="1103">
        <v>83500</v>
      </c>
      <c r="AV18" s="422"/>
    </row>
    <row r="19" spans="1:48" ht="22.5" customHeight="1">
      <c r="A19" s="416">
        <v>2</v>
      </c>
      <c r="B19" s="1107"/>
      <c r="C19" s="1108"/>
      <c r="D19" s="1109" t="s">
        <v>552</v>
      </c>
      <c r="E19" s="1110">
        <f t="shared" ref="E19:E37" si="2">$C$17*C19</f>
        <v>0</v>
      </c>
      <c r="F19" s="1111"/>
      <c r="G19" s="1112" t="s">
        <v>553</v>
      </c>
      <c r="H19" s="1110">
        <f t="shared" ref="H19:H37" si="3">(F19*$F$15)</f>
        <v>0</v>
      </c>
      <c r="I19" s="1113"/>
      <c r="J19" s="1114"/>
      <c r="K19" s="1115" t="s">
        <v>552</v>
      </c>
      <c r="L19" s="1110">
        <f t="shared" si="0"/>
        <v>0</v>
      </c>
      <c r="M19" s="1111"/>
      <c r="N19" s="1112" t="s">
        <v>553</v>
      </c>
      <c r="O19" s="1110">
        <f t="shared" ref="O19:O37" si="4">(M19*$M$15)</f>
        <v>0</v>
      </c>
      <c r="P19" s="1111"/>
      <c r="Q19" s="1112" t="s">
        <v>553</v>
      </c>
      <c r="R19" s="1110">
        <f t="shared" ref="R19:R37" si="5">(P19*$P$15)</f>
        <v>0</v>
      </c>
      <c r="S19" s="1101"/>
      <c r="T19" s="1097" t="s">
        <v>554</v>
      </c>
      <c r="U19" s="1095">
        <f t="shared" ref="U19:U37" si="6">(S19*$S$15)</f>
        <v>0</v>
      </c>
      <c r="V19" s="1116">
        <v>0</v>
      </c>
      <c r="W19" s="1103">
        <f t="shared" si="1"/>
        <v>0</v>
      </c>
      <c r="X19" s="422"/>
      <c r="Y19" s="423">
        <v>2</v>
      </c>
      <c r="Z19" s="1117" t="s">
        <v>330</v>
      </c>
      <c r="AA19" s="1108">
        <v>3</v>
      </c>
      <c r="AB19" s="1109" t="s">
        <v>552</v>
      </c>
      <c r="AC19" s="1110">
        <v>4500</v>
      </c>
      <c r="AD19" s="1112">
        <v>2</v>
      </c>
      <c r="AE19" s="1112" t="s">
        <v>553</v>
      </c>
      <c r="AF19" s="1110">
        <v>2200</v>
      </c>
      <c r="AG19" s="1118">
        <v>1</v>
      </c>
      <c r="AH19" s="1115">
        <v>3</v>
      </c>
      <c r="AI19" s="1115" t="s">
        <v>552</v>
      </c>
      <c r="AJ19" s="1110">
        <v>51250</v>
      </c>
      <c r="AK19" s="1112">
        <v>1</v>
      </c>
      <c r="AL19" s="1112" t="s">
        <v>553</v>
      </c>
      <c r="AM19" s="1110">
        <v>1100</v>
      </c>
      <c r="AN19" s="1112">
        <v>4</v>
      </c>
      <c r="AO19" s="1112" t="s">
        <v>553</v>
      </c>
      <c r="AP19" s="1110">
        <v>4400</v>
      </c>
      <c r="AQ19" s="1101"/>
      <c r="AR19" s="1097" t="s">
        <v>554</v>
      </c>
      <c r="AS19" s="1095">
        <v>0</v>
      </c>
      <c r="AT19" s="1116">
        <v>9680</v>
      </c>
      <c r="AU19" s="1103">
        <v>73130</v>
      </c>
      <c r="AV19" s="422"/>
    </row>
    <row r="20" spans="1:48" ht="22.5" customHeight="1">
      <c r="A20" s="416">
        <v>3</v>
      </c>
      <c r="B20" s="1107"/>
      <c r="C20" s="1108"/>
      <c r="D20" s="1109" t="s">
        <v>552</v>
      </c>
      <c r="E20" s="1110">
        <f t="shared" si="2"/>
        <v>0</v>
      </c>
      <c r="F20" s="1111"/>
      <c r="G20" s="1112" t="s">
        <v>553</v>
      </c>
      <c r="H20" s="1110">
        <f t="shared" si="3"/>
        <v>0</v>
      </c>
      <c r="I20" s="1113"/>
      <c r="J20" s="1114"/>
      <c r="K20" s="1115" t="s">
        <v>552</v>
      </c>
      <c r="L20" s="1110">
        <f t="shared" si="0"/>
        <v>0</v>
      </c>
      <c r="M20" s="1111"/>
      <c r="N20" s="1112" t="s">
        <v>553</v>
      </c>
      <c r="O20" s="1110">
        <f t="shared" si="4"/>
        <v>0</v>
      </c>
      <c r="P20" s="1111"/>
      <c r="Q20" s="1112" t="s">
        <v>553</v>
      </c>
      <c r="R20" s="1110">
        <f t="shared" si="5"/>
        <v>0</v>
      </c>
      <c r="S20" s="1101"/>
      <c r="T20" s="1097" t="s">
        <v>554</v>
      </c>
      <c r="U20" s="1095">
        <f t="shared" si="6"/>
        <v>0</v>
      </c>
      <c r="V20" s="1116">
        <v>0</v>
      </c>
      <c r="W20" s="1103">
        <f t="shared" si="1"/>
        <v>0</v>
      </c>
      <c r="X20" s="422"/>
      <c r="Y20" s="423">
        <v>3</v>
      </c>
      <c r="Z20" s="1117" t="s">
        <v>356</v>
      </c>
      <c r="AA20" s="1108"/>
      <c r="AB20" s="1109" t="s">
        <v>552</v>
      </c>
      <c r="AC20" s="1110">
        <v>0</v>
      </c>
      <c r="AD20" s="1112"/>
      <c r="AE20" s="1112" t="s">
        <v>553</v>
      </c>
      <c r="AF20" s="1110">
        <v>0</v>
      </c>
      <c r="AG20" s="1118"/>
      <c r="AH20" s="1115">
        <v>2</v>
      </c>
      <c r="AI20" s="1115" t="s">
        <v>552</v>
      </c>
      <c r="AJ20" s="1110">
        <v>10400</v>
      </c>
      <c r="AK20" s="1112">
        <v>1</v>
      </c>
      <c r="AL20" s="1112" t="s">
        <v>553</v>
      </c>
      <c r="AM20" s="1110">
        <v>1100</v>
      </c>
      <c r="AN20" s="1112">
        <v>4</v>
      </c>
      <c r="AO20" s="1112" t="s">
        <v>553</v>
      </c>
      <c r="AP20" s="1110">
        <v>4400</v>
      </c>
      <c r="AQ20" s="1101"/>
      <c r="AR20" s="1097" t="s">
        <v>554</v>
      </c>
      <c r="AS20" s="1095">
        <v>0</v>
      </c>
      <c r="AT20" s="1116">
        <v>6050</v>
      </c>
      <c r="AU20" s="1103">
        <v>21950</v>
      </c>
      <c r="AV20" s="422"/>
    </row>
    <row r="21" spans="1:48" ht="22.5" customHeight="1">
      <c r="A21" s="416">
        <v>4</v>
      </c>
      <c r="B21" s="1107"/>
      <c r="C21" s="1108"/>
      <c r="D21" s="1109" t="s">
        <v>552</v>
      </c>
      <c r="E21" s="1110">
        <f t="shared" si="2"/>
        <v>0</v>
      </c>
      <c r="F21" s="1111"/>
      <c r="G21" s="1112" t="s">
        <v>553</v>
      </c>
      <c r="H21" s="1110">
        <f t="shared" si="3"/>
        <v>0</v>
      </c>
      <c r="I21" s="1113"/>
      <c r="J21" s="1114"/>
      <c r="K21" s="1115" t="s">
        <v>552</v>
      </c>
      <c r="L21" s="1110">
        <f t="shared" si="0"/>
        <v>0</v>
      </c>
      <c r="M21" s="1111"/>
      <c r="N21" s="1112" t="s">
        <v>553</v>
      </c>
      <c r="O21" s="1110">
        <f t="shared" si="4"/>
        <v>0</v>
      </c>
      <c r="P21" s="1111"/>
      <c r="Q21" s="1112" t="s">
        <v>553</v>
      </c>
      <c r="R21" s="1110">
        <f t="shared" si="5"/>
        <v>0</v>
      </c>
      <c r="S21" s="1101"/>
      <c r="T21" s="1097" t="s">
        <v>554</v>
      </c>
      <c r="U21" s="1095">
        <f t="shared" si="6"/>
        <v>0</v>
      </c>
      <c r="V21" s="1116">
        <v>0</v>
      </c>
      <c r="W21" s="1103">
        <f t="shared" si="1"/>
        <v>0</v>
      </c>
      <c r="X21" s="422"/>
      <c r="Y21" s="423">
        <v>4</v>
      </c>
      <c r="Z21" s="1117" t="s">
        <v>358</v>
      </c>
      <c r="AA21" s="1108"/>
      <c r="AB21" s="1109" t="s">
        <v>552</v>
      </c>
      <c r="AC21" s="1110">
        <v>0</v>
      </c>
      <c r="AD21" s="1112"/>
      <c r="AE21" s="1112" t="s">
        <v>553</v>
      </c>
      <c r="AF21" s="1110">
        <v>0</v>
      </c>
      <c r="AG21" s="1118"/>
      <c r="AH21" s="1115">
        <v>2</v>
      </c>
      <c r="AI21" s="1115" t="s">
        <v>552</v>
      </c>
      <c r="AJ21" s="1110">
        <v>10400</v>
      </c>
      <c r="AK21" s="1112">
        <v>1</v>
      </c>
      <c r="AL21" s="1112" t="s">
        <v>553</v>
      </c>
      <c r="AM21" s="1110">
        <v>1100</v>
      </c>
      <c r="AN21" s="1112">
        <v>4</v>
      </c>
      <c r="AO21" s="1112" t="s">
        <v>553</v>
      </c>
      <c r="AP21" s="1110">
        <v>4400</v>
      </c>
      <c r="AQ21" s="1101"/>
      <c r="AR21" s="1097" t="s">
        <v>554</v>
      </c>
      <c r="AS21" s="1095">
        <v>0</v>
      </c>
      <c r="AT21" s="1116">
        <v>0</v>
      </c>
      <c r="AU21" s="1103">
        <v>15900</v>
      </c>
      <c r="AV21" s="422"/>
    </row>
    <row r="22" spans="1:48" ht="22.5" customHeight="1">
      <c r="A22" s="416">
        <v>5</v>
      </c>
      <c r="B22" s="1107"/>
      <c r="C22" s="1108"/>
      <c r="D22" s="1109" t="s">
        <v>552</v>
      </c>
      <c r="E22" s="1110">
        <f t="shared" si="2"/>
        <v>0</v>
      </c>
      <c r="F22" s="1111"/>
      <c r="G22" s="1112" t="s">
        <v>553</v>
      </c>
      <c r="H22" s="1110">
        <f t="shared" si="3"/>
        <v>0</v>
      </c>
      <c r="I22" s="1113"/>
      <c r="J22" s="1114"/>
      <c r="K22" s="1115" t="s">
        <v>552</v>
      </c>
      <c r="L22" s="1110">
        <f t="shared" si="0"/>
        <v>0</v>
      </c>
      <c r="M22" s="1111"/>
      <c r="N22" s="1112" t="s">
        <v>553</v>
      </c>
      <c r="O22" s="1110">
        <f t="shared" si="4"/>
        <v>0</v>
      </c>
      <c r="P22" s="1111"/>
      <c r="Q22" s="1112" t="s">
        <v>553</v>
      </c>
      <c r="R22" s="1110">
        <f t="shared" si="5"/>
        <v>0</v>
      </c>
      <c r="S22" s="1101"/>
      <c r="T22" s="1097" t="s">
        <v>554</v>
      </c>
      <c r="U22" s="1095">
        <f t="shared" si="6"/>
        <v>0</v>
      </c>
      <c r="V22" s="1116">
        <v>0</v>
      </c>
      <c r="W22" s="1103">
        <f t="shared" si="1"/>
        <v>0</v>
      </c>
      <c r="X22" s="422"/>
      <c r="Y22" s="423">
        <v>5</v>
      </c>
      <c r="Z22" s="1117" t="s">
        <v>376</v>
      </c>
      <c r="AA22" s="1108"/>
      <c r="AB22" s="1109" t="s">
        <v>552</v>
      </c>
      <c r="AC22" s="1110">
        <v>0</v>
      </c>
      <c r="AD22" s="1112"/>
      <c r="AE22" s="1112" t="s">
        <v>553</v>
      </c>
      <c r="AF22" s="1110">
        <v>0</v>
      </c>
      <c r="AG22" s="1118"/>
      <c r="AH22" s="1115">
        <v>1</v>
      </c>
      <c r="AI22" s="1115" t="s">
        <v>552</v>
      </c>
      <c r="AJ22" s="1110">
        <v>5200</v>
      </c>
      <c r="AK22" s="1112"/>
      <c r="AL22" s="1112" t="s">
        <v>553</v>
      </c>
      <c r="AM22" s="1110">
        <v>0</v>
      </c>
      <c r="AN22" s="1112">
        <v>4</v>
      </c>
      <c r="AO22" s="1112" t="s">
        <v>553</v>
      </c>
      <c r="AP22" s="1110">
        <v>4400</v>
      </c>
      <c r="AQ22" s="1101"/>
      <c r="AR22" s="1097" t="s">
        <v>554</v>
      </c>
      <c r="AS22" s="1095">
        <v>0</v>
      </c>
      <c r="AT22" s="1116">
        <v>0</v>
      </c>
      <c r="AU22" s="1103">
        <v>9600</v>
      </c>
      <c r="AV22" s="422"/>
    </row>
    <row r="23" spans="1:48" ht="22.5" customHeight="1">
      <c r="A23" s="416">
        <v>6</v>
      </c>
      <c r="B23" s="1107"/>
      <c r="C23" s="1108"/>
      <c r="D23" s="1109" t="s">
        <v>552</v>
      </c>
      <c r="E23" s="1110">
        <f t="shared" si="2"/>
        <v>0</v>
      </c>
      <c r="F23" s="1111"/>
      <c r="G23" s="1112" t="s">
        <v>553</v>
      </c>
      <c r="H23" s="1110">
        <f t="shared" si="3"/>
        <v>0</v>
      </c>
      <c r="I23" s="1113"/>
      <c r="J23" s="1114"/>
      <c r="K23" s="1115" t="s">
        <v>552</v>
      </c>
      <c r="L23" s="1110">
        <f t="shared" si="0"/>
        <v>0</v>
      </c>
      <c r="M23" s="1111"/>
      <c r="N23" s="1112" t="s">
        <v>553</v>
      </c>
      <c r="O23" s="1110">
        <f t="shared" si="4"/>
        <v>0</v>
      </c>
      <c r="P23" s="1111"/>
      <c r="Q23" s="1112" t="s">
        <v>553</v>
      </c>
      <c r="R23" s="1110">
        <f t="shared" si="5"/>
        <v>0</v>
      </c>
      <c r="S23" s="1101"/>
      <c r="T23" s="1097" t="s">
        <v>554</v>
      </c>
      <c r="U23" s="1095">
        <f t="shared" si="6"/>
        <v>0</v>
      </c>
      <c r="V23" s="1116">
        <v>0</v>
      </c>
      <c r="W23" s="1103">
        <f t="shared" si="1"/>
        <v>0</v>
      </c>
      <c r="X23" s="422"/>
      <c r="Y23" s="423">
        <v>6</v>
      </c>
      <c r="Z23" s="1117" t="s">
        <v>379</v>
      </c>
      <c r="AA23" s="1108"/>
      <c r="AB23" s="1109" t="s">
        <v>552</v>
      </c>
      <c r="AC23" s="1110">
        <v>0</v>
      </c>
      <c r="AD23" s="1112"/>
      <c r="AE23" s="1112" t="s">
        <v>553</v>
      </c>
      <c r="AF23" s="1110">
        <v>0</v>
      </c>
      <c r="AG23" s="1118"/>
      <c r="AH23" s="1115">
        <v>1</v>
      </c>
      <c r="AI23" s="1115" t="s">
        <v>552</v>
      </c>
      <c r="AJ23" s="1110">
        <v>5200</v>
      </c>
      <c r="AK23" s="1112"/>
      <c r="AL23" s="1112" t="s">
        <v>553</v>
      </c>
      <c r="AM23" s="1110">
        <v>0</v>
      </c>
      <c r="AN23" s="1112">
        <v>4</v>
      </c>
      <c r="AO23" s="1112" t="s">
        <v>553</v>
      </c>
      <c r="AP23" s="1110">
        <v>4400</v>
      </c>
      <c r="AQ23" s="1101"/>
      <c r="AR23" s="1097" t="s">
        <v>554</v>
      </c>
      <c r="AS23" s="1095">
        <v>0</v>
      </c>
      <c r="AT23" s="1116">
        <v>0</v>
      </c>
      <c r="AU23" s="1103">
        <v>9600</v>
      </c>
      <c r="AV23" s="422"/>
    </row>
    <row r="24" spans="1:48" ht="22.5" customHeight="1">
      <c r="A24" s="416">
        <v>7</v>
      </c>
      <c r="B24" s="1107"/>
      <c r="C24" s="1119"/>
      <c r="D24" s="1109" t="s">
        <v>552</v>
      </c>
      <c r="E24" s="1110">
        <f t="shared" si="2"/>
        <v>0</v>
      </c>
      <c r="F24" s="1111"/>
      <c r="G24" s="1112" t="s">
        <v>553</v>
      </c>
      <c r="H24" s="1110">
        <f t="shared" si="3"/>
        <v>0</v>
      </c>
      <c r="I24" s="1113"/>
      <c r="J24" s="1120"/>
      <c r="K24" s="1115" t="s">
        <v>552</v>
      </c>
      <c r="L24" s="1110">
        <f t="shared" si="0"/>
        <v>0</v>
      </c>
      <c r="M24" s="1111"/>
      <c r="N24" s="1112" t="s">
        <v>553</v>
      </c>
      <c r="O24" s="1110">
        <f t="shared" si="4"/>
        <v>0</v>
      </c>
      <c r="P24" s="1111"/>
      <c r="Q24" s="1112" t="s">
        <v>553</v>
      </c>
      <c r="R24" s="1110">
        <f t="shared" si="5"/>
        <v>0</v>
      </c>
      <c r="S24" s="1101"/>
      <c r="T24" s="1097" t="s">
        <v>554</v>
      </c>
      <c r="U24" s="1095">
        <f t="shared" si="6"/>
        <v>0</v>
      </c>
      <c r="V24" s="1116">
        <v>0</v>
      </c>
      <c r="W24" s="1103">
        <f t="shared" si="1"/>
        <v>0</v>
      </c>
      <c r="X24" s="422"/>
      <c r="Y24" s="423">
        <v>7</v>
      </c>
      <c r="Z24" s="1117"/>
      <c r="AA24" s="1119"/>
      <c r="AB24" s="1109" t="s">
        <v>552</v>
      </c>
      <c r="AC24" s="1110">
        <v>0</v>
      </c>
      <c r="AD24" s="1112"/>
      <c r="AE24" s="1112" t="s">
        <v>553</v>
      </c>
      <c r="AF24" s="1110">
        <v>0</v>
      </c>
      <c r="AG24" s="1118"/>
      <c r="AH24" s="1121"/>
      <c r="AI24" s="1115" t="s">
        <v>552</v>
      </c>
      <c r="AJ24" s="1110">
        <v>0</v>
      </c>
      <c r="AK24" s="1112"/>
      <c r="AL24" s="1112" t="s">
        <v>553</v>
      </c>
      <c r="AM24" s="1110">
        <v>0</v>
      </c>
      <c r="AN24" s="1112"/>
      <c r="AO24" s="1112" t="s">
        <v>553</v>
      </c>
      <c r="AP24" s="1110">
        <v>0</v>
      </c>
      <c r="AQ24" s="1101"/>
      <c r="AR24" s="1097" t="s">
        <v>554</v>
      </c>
      <c r="AS24" s="1095">
        <v>0</v>
      </c>
      <c r="AT24" s="1116">
        <v>0</v>
      </c>
      <c r="AU24" s="1103">
        <v>0</v>
      </c>
      <c r="AV24" s="422"/>
    </row>
    <row r="25" spans="1:48" ht="22.5" customHeight="1">
      <c r="A25" s="416">
        <v>8</v>
      </c>
      <c r="B25" s="1107"/>
      <c r="C25" s="1108"/>
      <c r="D25" s="1109" t="s">
        <v>552</v>
      </c>
      <c r="E25" s="1110">
        <f t="shared" si="2"/>
        <v>0</v>
      </c>
      <c r="F25" s="1111"/>
      <c r="G25" s="1112" t="s">
        <v>553</v>
      </c>
      <c r="H25" s="1110">
        <f t="shared" si="3"/>
        <v>0</v>
      </c>
      <c r="I25" s="1113"/>
      <c r="J25" s="1114"/>
      <c r="K25" s="1115" t="s">
        <v>552</v>
      </c>
      <c r="L25" s="1110">
        <f t="shared" si="0"/>
        <v>0</v>
      </c>
      <c r="M25" s="1111"/>
      <c r="N25" s="1112" t="s">
        <v>553</v>
      </c>
      <c r="O25" s="1110">
        <f t="shared" si="4"/>
        <v>0</v>
      </c>
      <c r="P25" s="1111"/>
      <c r="Q25" s="1112" t="s">
        <v>553</v>
      </c>
      <c r="R25" s="1110">
        <f t="shared" si="5"/>
        <v>0</v>
      </c>
      <c r="S25" s="1101"/>
      <c r="T25" s="1097" t="s">
        <v>554</v>
      </c>
      <c r="U25" s="1095">
        <f t="shared" si="6"/>
        <v>0</v>
      </c>
      <c r="V25" s="1116">
        <v>0</v>
      </c>
      <c r="W25" s="1103">
        <f t="shared" si="1"/>
        <v>0</v>
      </c>
      <c r="X25" s="422"/>
      <c r="Y25" s="423">
        <v>8</v>
      </c>
      <c r="Z25" s="1117"/>
      <c r="AA25" s="1108"/>
      <c r="AB25" s="1109" t="s">
        <v>552</v>
      </c>
      <c r="AC25" s="1110">
        <v>0</v>
      </c>
      <c r="AD25" s="1112"/>
      <c r="AE25" s="1112" t="s">
        <v>553</v>
      </c>
      <c r="AF25" s="1110">
        <v>0</v>
      </c>
      <c r="AG25" s="1118"/>
      <c r="AH25" s="1115"/>
      <c r="AI25" s="1115" t="s">
        <v>552</v>
      </c>
      <c r="AJ25" s="1110">
        <v>0</v>
      </c>
      <c r="AK25" s="1112"/>
      <c r="AL25" s="1112" t="s">
        <v>553</v>
      </c>
      <c r="AM25" s="1110">
        <v>0</v>
      </c>
      <c r="AN25" s="1112"/>
      <c r="AO25" s="1112" t="s">
        <v>553</v>
      </c>
      <c r="AP25" s="1110">
        <v>0</v>
      </c>
      <c r="AQ25" s="1101"/>
      <c r="AR25" s="1097" t="s">
        <v>554</v>
      </c>
      <c r="AS25" s="1095">
        <v>0</v>
      </c>
      <c r="AT25" s="1116">
        <v>0</v>
      </c>
      <c r="AU25" s="1103">
        <v>0</v>
      </c>
      <c r="AV25" s="422"/>
    </row>
    <row r="26" spans="1:48" ht="22.5" customHeight="1">
      <c r="A26" s="416">
        <v>9</v>
      </c>
      <c r="B26" s="1107"/>
      <c r="C26" s="1108"/>
      <c r="D26" s="1109" t="s">
        <v>552</v>
      </c>
      <c r="E26" s="1110">
        <f t="shared" si="2"/>
        <v>0</v>
      </c>
      <c r="F26" s="1111"/>
      <c r="G26" s="1112" t="s">
        <v>553</v>
      </c>
      <c r="H26" s="1110">
        <f t="shared" si="3"/>
        <v>0</v>
      </c>
      <c r="I26" s="1113"/>
      <c r="J26" s="1114"/>
      <c r="K26" s="1115" t="s">
        <v>552</v>
      </c>
      <c r="L26" s="1110">
        <f t="shared" si="0"/>
        <v>0</v>
      </c>
      <c r="M26" s="1111"/>
      <c r="N26" s="1112" t="s">
        <v>553</v>
      </c>
      <c r="O26" s="1110">
        <f t="shared" si="4"/>
        <v>0</v>
      </c>
      <c r="P26" s="1111"/>
      <c r="Q26" s="1112" t="s">
        <v>553</v>
      </c>
      <c r="R26" s="1110">
        <f t="shared" si="5"/>
        <v>0</v>
      </c>
      <c r="S26" s="1101"/>
      <c r="T26" s="1097" t="s">
        <v>554</v>
      </c>
      <c r="U26" s="1095">
        <f t="shared" si="6"/>
        <v>0</v>
      </c>
      <c r="V26" s="1116">
        <v>0</v>
      </c>
      <c r="W26" s="1103">
        <f t="shared" si="1"/>
        <v>0</v>
      </c>
      <c r="X26" s="422"/>
      <c r="Y26" s="423">
        <v>9</v>
      </c>
      <c r="Z26" s="1117"/>
      <c r="AA26" s="1108"/>
      <c r="AB26" s="1109" t="s">
        <v>552</v>
      </c>
      <c r="AC26" s="1110">
        <v>0</v>
      </c>
      <c r="AD26" s="1112"/>
      <c r="AE26" s="1112" t="s">
        <v>553</v>
      </c>
      <c r="AF26" s="1110">
        <v>0</v>
      </c>
      <c r="AG26" s="1118"/>
      <c r="AH26" s="1115"/>
      <c r="AI26" s="1115" t="s">
        <v>552</v>
      </c>
      <c r="AJ26" s="1110">
        <v>0</v>
      </c>
      <c r="AK26" s="1112"/>
      <c r="AL26" s="1112" t="s">
        <v>553</v>
      </c>
      <c r="AM26" s="1110">
        <v>0</v>
      </c>
      <c r="AN26" s="1112"/>
      <c r="AO26" s="1112" t="s">
        <v>553</v>
      </c>
      <c r="AP26" s="1110">
        <v>0</v>
      </c>
      <c r="AQ26" s="1101"/>
      <c r="AR26" s="1097" t="s">
        <v>554</v>
      </c>
      <c r="AS26" s="1095">
        <v>0</v>
      </c>
      <c r="AT26" s="1116">
        <v>0</v>
      </c>
      <c r="AU26" s="1103">
        <v>0</v>
      </c>
      <c r="AV26" s="422"/>
    </row>
    <row r="27" spans="1:48" ht="22.5" customHeight="1">
      <c r="A27" s="416">
        <v>10</v>
      </c>
      <c r="B27" s="1107"/>
      <c r="C27" s="1108"/>
      <c r="D27" s="1109" t="s">
        <v>552</v>
      </c>
      <c r="E27" s="1110">
        <f t="shared" si="2"/>
        <v>0</v>
      </c>
      <c r="F27" s="1111"/>
      <c r="G27" s="1112" t="s">
        <v>553</v>
      </c>
      <c r="H27" s="1110">
        <f t="shared" si="3"/>
        <v>0</v>
      </c>
      <c r="I27" s="1113"/>
      <c r="J27" s="1114"/>
      <c r="K27" s="1115" t="s">
        <v>552</v>
      </c>
      <c r="L27" s="1110">
        <f t="shared" si="0"/>
        <v>0</v>
      </c>
      <c r="M27" s="1111"/>
      <c r="N27" s="1112" t="s">
        <v>553</v>
      </c>
      <c r="O27" s="1110">
        <f t="shared" si="4"/>
        <v>0</v>
      </c>
      <c r="P27" s="1111"/>
      <c r="Q27" s="1112" t="s">
        <v>553</v>
      </c>
      <c r="R27" s="1110">
        <f t="shared" si="5"/>
        <v>0</v>
      </c>
      <c r="S27" s="1101"/>
      <c r="T27" s="1097" t="s">
        <v>554</v>
      </c>
      <c r="U27" s="1095">
        <f t="shared" si="6"/>
        <v>0</v>
      </c>
      <c r="V27" s="1116">
        <v>0</v>
      </c>
      <c r="W27" s="1103">
        <f t="shared" si="1"/>
        <v>0</v>
      </c>
      <c r="X27" s="422"/>
      <c r="Y27" s="423">
        <v>10</v>
      </c>
      <c r="Z27" s="1117"/>
      <c r="AA27" s="1108"/>
      <c r="AB27" s="1109" t="s">
        <v>552</v>
      </c>
      <c r="AC27" s="1110">
        <v>0</v>
      </c>
      <c r="AD27" s="1112"/>
      <c r="AE27" s="1112" t="s">
        <v>553</v>
      </c>
      <c r="AF27" s="1110">
        <v>0</v>
      </c>
      <c r="AG27" s="1118"/>
      <c r="AH27" s="1115"/>
      <c r="AI27" s="1115" t="s">
        <v>552</v>
      </c>
      <c r="AJ27" s="1110">
        <v>0</v>
      </c>
      <c r="AK27" s="1112"/>
      <c r="AL27" s="1112" t="s">
        <v>553</v>
      </c>
      <c r="AM27" s="1110">
        <v>0</v>
      </c>
      <c r="AN27" s="1112"/>
      <c r="AO27" s="1112" t="s">
        <v>553</v>
      </c>
      <c r="AP27" s="1110">
        <v>0</v>
      </c>
      <c r="AQ27" s="1101"/>
      <c r="AR27" s="1097" t="s">
        <v>554</v>
      </c>
      <c r="AS27" s="1095">
        <v>0</v>
      </c>
      <c r="AT27" s="1116">
        <v>0</v>
      </c>
      <c r="AU27" s="1103">
        <v>0</v>
      </c>
      <c r="AV27" s="422"/>
    </row>
    <row r="28" spans="1:48" ht="22.5" customHeight="1">
      <c r="A28" s="416">
        <v>11</v>
      </c>
      <c r="B28" s="1107"/>
      <c r="C28" s="1108"/>
      <c r="D28" s="1109" t="s">
        <v>552</v>
      </c>
      <c r="E28" s="1110">
        <f t="shared" si="2"/>
        <v>0</v>
      </c>
      <c r="F28" s="1111"/>
      <c r="G28" s="1112" t="s">
        <v>553</v>
      </c>
      <c r="H28" s="1110">
        <f t="shared" si="3"/>
        <v>0</v>
      </c>
      <c r="I28" s="1113"/>
      <c r="J28" s="1114"/>
      <c r="K28" s="1115" t="s">
        <v>552</v>
      </c>
      <c r="L28" s="1110">
        <f t="shared" si="0"/>
        <v>0</v>
      </c>
      <c r="M28" s="1111"/>
      <c r="N28" s="1112" t="s">
        <v>553</v>
      </c>
      <c r="O28" s="1110">
        <f t="shared" si="4"/>
        <v>0</v>
      </c>
      <c r="P28" s="1111"/>
      <c r="Q28" s="1112" t="s">
        <v>553</v>
      </c>
      <c r="R28" s="1110">
        <f t="shared" si="5"/>
        <v>0</v>
      </c>
      <c r="S28" s="1101"/>
      <c r="T28" s="1097" t="s">
        <v>554</v>
      </c>
      <c r="U28" s="1095">
        <f t="shared" si="6"/>
        <v>0</v>
      </c>
      <c r="V28" s="1116">
        <v>0</v>
      </c>
      <c r="W28" s="1103">
        <f t="shared" si="1"/>
        <v>0</v>
      </c>
      <c r="X28" s="422"/>
      <c r="Y28" s="423">
        <v>11</v>
      </c>
      <c r="Z28" s="1117"/>
      <c r="AA28" s="1108"/>
      <c r="AB28" s="1109" t="s">
        <v>552</v>
      </c>
      <c r="AC28" s="1110">
        <v>0</v>
      </c>
      <c r="AD28" s="1112"/>
      <c r="AE28" s="1112" t="s">
        <v>553</v>
      </c>
      <c r="AF28" s="1110">
        <v>0</v>
      </c>
      <c r="AG28" s="1118"/>
      <c r="AH28" s="1115"/>
      <c r="AI28" s="1115" t="s">
        <v>552</v>
      </c>
      <c r="AJ28" s="1110">
        <v>0</v>
      </c>
      <c r="AK28" s="1112"/>
      <c r="AL28" s="1112" t="s">
        <v>553</v>
      </c>
      <c r="AM28" s="1110">
        <v>0</v>
      </c>
      <c r="AN28" s="1112"/>
      <c r="AO28" s="1112" t="s">
        <v>553</v>
      </c>
      <c r="AP28" s="1110">
        <v>0</v>
      </c>
      <c r="AQ28" s="1101"/>
      <c r="AR28" s="1097" t="s">
        <v>554</v>
      </c>
      <c r="AS28" s="1095">
        <v>0</v>
      </c>
      <c r="AT28" s="1116">
        <v>0</v>
      </c>
      <c r="AU28" s="1103">
        <v>0</v>
      </c>
      <c r="AV28" s="422"/>
    </row>
    <row r="29" spans="1:48" ht="22.5" customHeight="1">
      <c r="A29" s="416">
        <v>12</v>
      </c>
      <c r="B29" s="1107"/>
      <c r="C29" s="1108"/>
      <c r="D29" s="1109" t="s">
        <v>552</v>
      </c>
      <c r="E29" s="1110">
        <f t="shared" si="2"/>
        <v>0</v>
      </c>
      <c r="F29" s="1111"/>
      <c r="G29" s="1112" t="s">
        <v>553</v>
      </c>
      <c r="H29" s="1110">
        <f t="shared" si="3"/>
        <v>0</v>
      </c>
      <c r="I29" s="1113"/>
      <c r="J29" s="1114"/>
      <c r="K29" s="1115" t="s">
        <v>552</v>
      </c>
      <c r="L29" s="1110">
        <f t="shared" si="0"/>
        <v>0</v>
      </c>
      <c r="M29" s="1111"/>
      <c r="N29" s="1112" t="s">
        <v>553</v>
      </c>
      <c r="O29" s="1110">
        <f t="shared" si="4"/>
        <v>0</v>
      </c>
      <c r="P29" s="1111"/>
      <c r="Q29" s="1112" t="s">
        <v>553</v>
      </c>
      <c r="R29" s="1110">
        <f t="shared" si="5"/>
        <v>0</v>
      </c>
      <c r="S29" s="1101"/>
      <c r="T29" s="1097" t="s">
        <v>554</v>
      </c>
      <c r="U29" s="1095">
        <f t="shared" si="6"/>
        <v>0</v>
      </c>
      <c r="V29" s="1116">
        <v>0</v>
      </c>
      <c r="W29" s="1103">
        <f t="shared" si="1"/>
        <v>0</v>
      </c>
      <c r="X29" s="422"/>
      <c r="Y29" s="423">
        <v>12</v>
      </c>
      <c r="Z29" s="1117"/>
      <c r="AA29" s="1108"/>
      <c r="AB29" s="1109" t="s">
        <v>552</v>
      </c>
      <c r="AC29" s="1110">
        <v>0</v>
      </c>
      <c r="AD29" s="1112"/>
      <c r="AE29" s="1112" t="s">
        <v>553</v>
      </c>
      <c r="AF29" s="1110">
        <v>0</v>
      </c>
      <c r="AG29" s="1118"/>
      <c r="AH29" s="1115"/>
      <c r="AI29" s="1115" t="s">
        <v>552</v>
      </c>
      <c r="AJ29" s="1110">
        <v>0</v>
      </c>
      <c r="AK29" s="1112"/>
      <c r="AL29" s="1112" t="s">
        <v>553</v>
      </c>
      <c r="AM29" s="1110">
        <v>0</v>
      </c>
      <c r="AN29" s="1112"/>
      <c r="AO29" s="1112" t="s">
        <v>553</v>
      </c>
      <c r="AP29" s="1110">
        <v>0</v>
      </c>
      <c r="AQ29" s="1101"/>
      <c r="AR29" s="1097" t="s">
        <v>554</v>
      </c>
      <c r="AS29" s="1095">
        <v>0</v>
      </c>
      <c r="AT29" s="1116">
        <v>0</v>
      </c>
      <c r="AU29" s="1103">
        <v>0</v>
      </c>
      <c r="AV29" s="422"/>
    </row>
    <row r="30" spans="1:48" ht="22.5" customHeight="1">
      <c r="A30" s="416">
        <v>13</v>
      </c>
      <c r="B30" s="1107"/>
      <c r="C30" s="1119"/>
      <c r="D30" s="1109" t="s">
        <v>552</v>
      </c>
      <c r="E30" s="1110">
        <f t="shared" si="2"/>
        <v>0</v>
      </c>
      <c r="F30" s="1111"/>
      <c r="G30" s="1112" t="s">
        <v>553</v>
      </c>
      <c r="H30" s="1110">
        <f t="shared" si="3"/>
        <v>0</v>
      </c>
      <c r="I30" s="1113"/>
      <c r="J30" s="1120"/>
      <c r="K30" s="1115" t="s">
        <v>552</v>
      </c>
      <c r="L30" s="1110">
        <f t="shared" si="0"/>
        <v>0</v>
      </c>
      <c r="M30" s="1111"/>
      <c r="N30" s="1112" t="s">
        <v>553</v>
      </c>
      <c r="O30" s="1110">
        <f t="shared" si="4"/>
        <v>0</v>
      </c>
      <c r="P30" s="1111"/>
      <c r="Q30" s="1112" t="s">
        <v>555</v>
      </c>
      <c r="R30" s="1110">
        <f t="shared" si="5"/>
        <v>0</v>
      </c>
      <c r="S30" s="1101"/>
      <c r="T30" s="1097" t="s">
        <v>554</v>
      </c>
      <c r="U30" s="1095">
        <f t="shared" si="6"/>
        <v>0</v>
      </c>
      <c r="V30" s="1116">
        <v>0</v>
      </c>
      <c r="W30" s="1103">
        <f t="shared" si="1"/>
        <v>0</v>
      </c>
      <c r="X30" s="422"/>
      <c r="Y30" s="423">
        <v>13</v>
      </c>
      <c r="Z30" s="1117"/>
      <c r="AA30" s="1119"/>
      <c r="AB30" s="1109" t="s">
        <v>552</v>
      </c>
      <c r="AC30" s="1110">
        <v>0</v>
      </c>
      <c r="AD30" s="1112"/>
      <c r="AE30" s="1112" t="s">
        <v>553</v>
      </c>
      <c r="AF30" s="1110">
        <v>0</v>
      </c>
      <c r="AG30" s="1118"/>
      <c r="AH30" s="1121"/>
      <c r="AI30" s="1115" t="s">
        <v>552</v>
      </c>
      <c r="AJ30" s="1110">
        <v>0</v>
      </c>
      <c r="AK30" s="1112"/>
      <c r="AL30" s="1112" t="s">
        <v>553</v>
      </c>
      <c r="AM30" s="1110">
        <v>0</v>
      </c>
      <c r="AN30" s="1112"/>
      <c r="AO30" s="1112" t="s">
        <v>555</v>
      </c>
      <c r="AP30" s="1110">
        <v>0</v>
      </c>
      <c r="AQ30" s="1101"/>
      <c r="AR30" s="1097" t="s">
        <v>554</v>
      </c>
      <c r="AS30" s="1095">
        <v>0</v>
      </c>
      <c r="AT30" s="1116">
        <v>0</v>
      </c>
      <c r="AU30" s="1103">
        <v>0</v>
      </c>
      <c r="AV30" s="422"/>
    </row>
    <row r="31" spans="1:48" ht="22.5" customHeight="1">
      <c r="A31" s="416">
        <v>14</v>
      </c>
      <c r="B31" s="1107"/>
      <c r="C31" s="1119"/>
      <c r="D31" s="1109" t="s">
        <v>552</v>
      </c>
      <c r="E31" s="1110">
        <f t="shared" si="2"/>
        <v>0</v>
      </c>
      <c r="F31" s="1111"/>
      <c r="G31" s="1112" t="s">
        <v>553</v>
      </c>
      <c r="H31" s="1110">
        <f t="shared" si="3"/>
        <v>0</v>
      </c>
      <c r="I31" s="1113"/>
      <c r="J31" s="1120"/>
      <c r="K31" s="1115" t="s">
        <v>552</v>
      </c>
      <c r="L31" s="1110">
        <f t="shared" si="0"/>
        <v>0</v>
      </c>
      <c r="M31" s="1111"/>
      <c r="N31" s="1112" t="s">
        <v>555</v>
      </c>
      <c r="O31" s="1110">
        <f t="shared" si="4"/>
        <v>0</v>
      </c>
      <c r="P31" s="1111"/>
      <c r="Q31" s="1112" t="s">
        <v>555</v>
      </c>
      <c r="R31" s="1110">
        <f t="shared" si="5"/>
        <v>0</v>
      </c>
      <c r="S31" s="1101"/>
      <c r="T31" s="1097" t="s">
        <v>554</v>
      </c>
      <c r="U31" s="1095">
        <f t="shared" si="6"/>
        <v>0</v>
      </c>
      <c r="V31" s="1116">
        <v>0</v>
      </c>
      <c r="W31" s="1103">
        <f t="shared" si="1"/>
        <v>0</v>
      </c>
      <c r="X31" s="422"/>
      <c r="Y31" s="423">
        <v>14</v>
      </c>
      <c r="Z31" s="1117"/>
      <c r="AA31" s="1119"/>
      <c r="AB31" s="1109" t="s">
        <v>552</v>
      </c>
      <c r="AC31" s="1110">
        <v>0</v>
      </c>
      <c r="AD31" s="1112"/>
      <c r="AE31" s="1112" t="s">
        <v>556</v>
      </c>
      <c r="AF31" s="1110">
        <v>0</v>
      </c>
      <c r="AG31" s="1118"/>
      <c r="AH31" s="1121"/>
      <c r="AI31" s="1115" t="s">
        <v>552</v>
      </c>
      <c r="AJ31" s="1110">
        <v>0</v>
      </c>
      <c r="AK31" s="1112"/>
      <c r="AL31" s="1112" t="s">
        <v>555</v>
      </c>
      <c r="AM31" s="1110">
        <v>0</v>
      </c>
      <c r="AN31" s="1112"/>
      <c r="AO31" s="1112" t="s">
        <v>555</v>
      </c>
      <c r="AP31" s="1110">
        <v>0</v>
      </c>
      <c r="AQ31" s="1101"/>
      <c r="AR31" s="1097" t="s">
        <v>554</v>
      </c>
      <c r="AS31" s="1095">
        <v>0</v>
      </c>
      <c r="AT31" s="1116">
        <v>0</v>
      </c>
      <c r="AU31" s="1103">
        <v>0</v>
      </c>
      <c r="AV31" s="422"/>
    </row>
    <row r="32" spans="1:48" ht="22.5" customHeight="1">
      <c r="A32" s="416">
        <v>15</v>
      </c>
      <c r="B32" s="1107"/>
      <c r="C32" s="1119"/>
      <c r="D32" s="1109" t="s">
        <v>552</v>
      </c>
      <c r="E32" s="1110">
        <f t="shared" si="2"/>
        <v>0</v>
      </c>
      <c r="F32" s="1111"/>
      <c r="G32" s="1112" t="s">
        <v>553</v>
      </c>
      <c r="H32" s="1110">
        <f t="shared" si="3"/>
        <v>0</v>
      </c>
      <c r="I32" s="1113"/>
      <c r="J32" s="1120"/>
      <c r="K32" s="1115" t="s">
        <v>552</v>
      </c>
      <c r="L32" s="1110">
        <f t="shared" si="0"/>
        <v>0</v>
      </c>
      <c r="M32" s="1111"/>
      <c r="N32" s="1112" t="s">
        <v>555</v>
      </c>
      <c r="O32" s="1110">
        <f t="shared" si="4"/>
        <v>0</v>
      </c>
      <c r="P32" s="1111"/>
      <c r="Q32" s="1112" t="s">
        <v>555</v>
      </c>
      <c r="R32" s="1110">
        <f t="shared" si="5"/>
        <v>0</v>
      </c>
      <c r="S32" s="1101"/>
      <c r="T32" s="1097" t="s">
        <v>554</v>
      </c>
      <c r="U32" s="1095">
        <f t="shared" si="6"/>
        <v>0</v>
      </c>
      <c r="V32" s="1116">
        <v>0</v>
      </c>
      <c r="W32" s="1103">
        <f t="shared" si="1"/>
        <v>0</v>
      </c>
      <c r="X32" s="422"/>
      <c r="Y32" s="423">
        <v>15</v>
      </c>
      <c r="Z32" s="1117"/>
      <c r="AA32" s="1119"/>
      <c r="AB32" s="1109" t="s">
        <v>552</v>
      </c>
      <c r="AC32" s="1110">
        <v>0</v>
      </c>
      <c r="AD32" s="1112"/>
      <c r="AE32" s="1112" t="s">
        <v>557</v>
      </c>
      <c r="AF32" s="1110">
        <v>0</v>
      </c>
      <c r="AG32" s="1118"/>
      <c r="AH32" s="1121"/>
      <c r="AI32" s="1115" t="s">
        <v>552</v>
      </c>
      <c r="AJ32" s="1110">
        <v>0</v>
      </c>
      <c r="AK32" s="1112"/>
      <c r="AL32" s="1112" t="s">
        <v>555</v>
      </c>
      <c r="AM32" s="1110">
        <v>0</v>
      </c>
      <c r="AN32" s="1112"/>
      <c r="AO32" s="1112" t="s">
        <v>555</v>
      </c>
      <c r="AP32" s="1110">
        <v>0</v>
      </c>
      <c r="AQ32" s="1101"/>
      <c r="AR32" s="1097" t="s">
        <v>554</v>
      </c>
      <c r="AS32" s="1095">
        <v>0</v>
      </c>
      <c r="AT32" s="1116">
        <v>0</v>
      </c>
      <c r="AU32" s="1103">
        <v>0</v>
      </c>
      <c r="AV32" s="422"/>
    </row>
    <row r="33" spans="1:48" ht="22.5" customHeight="1">
      <c r="A33" s="416">
        <v>16</v>
      </c>
      <c r="B33" s="1107"/>
      <c r="C33" s="1108"/>
      <c r="D33" s="1109" t="s">
        <v>552</v>
      </c>
      <c r="E33" s="1110">
        <f t="shared" si="2"/>
        <v>0</v>
      </c>
      <c r="F33" s="1111"/>
      <c r="G33" s="1112" t="s">
        <v>553</v>
      </c>
      <c r="H33" s="1110">
        <f t="shared" si="3"/>
        <v>0</v>
      </c>
      <c r="I33" s="1113"/>
      <c r="J33" s="1114"/>
      <c r="K33" s="1115" t="s">
        <v>552</v>
      </c>
      <c r="L33" s="1110">
        <f t="shared" si="0"/>
        <v>0</v>
      </c>
      <c r="M33" s="1111"/>
      <c r="N33" s="1112" t="s">
        <v>555</v>
      </c>
      <c r="O33" s="1110">
        <f t="shared" si="4"/>
        <v>0</v>
      </c>
      <c r="P33" s="1111"/>
      <c r="Q33" s="1112" t="s">
        <v>555</v>
      </c>
      <c r="R33" s="1110">
        <f t="shared" si="5"/>
        <v>0</v>
      </c>
      <c r="S33" s="1101"/>
      <c r="T33" s="1097" t="s">
        <v>554</v>
      </c>
      <c r="U33" s="1095">
        <f t="shared" si="6"/>
        <v>0</v>
      </c>
      <c r="V33" s="1116">
        <v>0</v>
      </c>
      <c r="W33" s="1103">
        <f t="shared" si="1"/>
        <v>0</v>
      </c>
      <c r="X33" s="422"/>
      <c r="Y33" s="423">
        <v>16</v>
      </c>
      <c r="Z33" s="1117"/>
      <c r="AA33" s="1108"/>
      <c r="AB33" s="1109" t="s">
        <v>552</v>
      </c>
      <c r="AC33" s="1110">
        <v>0</v>
      </c>
      <c r="AD33" s="1112"/>
      <c r="AE33" s="1112" t="s">
        <v>553</v>
      </c>
      <c r="AF33" s="1110">
        <v>0</v>
      </c>
      <c r="AG33" s="1118"/>
      <c r="AH33" s="1115"/>
      <c r="AI33" s="1115" t="s">
        <v>552</v>
      </c>
      <c r="AJ33" s="1110">
        <v>0</v>
      </c>
      <c r="AK33" s="1112"/>
      <c r="AL33" s="1112" t="s">
        <v>555</v>
      </c>
      <c r="AM33" s="1110">
        <v>0</v>
      </c>
      <c r="AN33" s="1112"/>
      <c r="AO33" s="1112" t="s">
        <v>555</v>
      </c>
      <c r="AP33" s="1110">
        <v>0</v>
      </c>
      <c r="AQ33" s="1101"/>
      <c r="AR33" s="1097" t="s">
        <v>554</v>
      </c>
      <c r="AS33" s="1095">
        <v>0</v>
      </c>
      <c r="AT33" s="1116">
        <v>0</v>
      </c>
      <c r="AU33" s="1103">
        <v>0</v>
      </c>
      <c r="AV33" s="422"/>
    </row>
    <row r="34" spans="1:48" ht="22.5" customHeight="1">
      <c r="A34" s="416">
        <v>17</v>
      </c>
      <c r="B34" s="1107"/>
      <c r="C34" s="1108"/>
      <c r="D34" s="1109" t="s">
        <v>552</v>
      </c>
      <c r="E34" s="1110">
        <f t="shared" si="2"/>
        <v>0</v>
      </c>
      <c r="F34" s="1111"/>
      <c r="G34" s="1112" t="s">
        <v>553</v>
      </c>
      <c r="H34" s="1110">
        <f t="shared" si="3"/>
        <v>0</v>
      </c>
      <c r="I34" s="1113"/>
      <c r="J34" s="1114"/>
      <c r="K34" s="1115" t="s">
        <v>552</v>
      </c>
      <c r="L34" s="1110">
        <f>(I34*$I$16)+(J34*$J$16)</f>
        <v>0</v>
      </c>
      <c r="M34" s="1111"/>
      <c r="N34" s="1112" t="s">
        <v>553</v>
      </c>
      <c r="O34" s="1110">
        <f t="shared" si="4"/>
        <v>0</v>
      </c>
      <c r="P34" s="1111"/>
      <c r="Q34" s="1112" t="s">
        <v>553</v>
      </c>
      <c r="R34" s="1110">
        <f t="shared" si="5"/>
        <v>0</v>
      </c>
      <c r="S34" s="1101"/>
      <c r="T34" s="1097" t="s">
        <v>554</v>
      </c>
      <c r="U34" s="1095">
        <f t="shared" si="6"/>
        <v>0</v>
      </c>
      <c r="V34" s="1116">
        <v>0</v>
      </c>
      <c r="W34" s="1103">
        <f t="shared" si="1"/>
        <v>0</v>
      </c>
      <c r="X34" s="422"/>
      <c r="Y34" s="423">
        <v>17</v>
      </c>
      <c r="Z34" s="1117"/>
      <c r="AA34" s="1108"/>
      <c r="AB34" s="1109" t="s">
        <v>552</v>
      </c>
      <c r="AC34" s="1110">
        <v>0</v>
      </c>
      <c r="AD34" s="1112"/>
      <c r="AE34" s="1112" t="s">
        <v>553</v>
      </c>
      <c r="AF34" s="1110">
        <v>0</v>
      </c>
      <c r="AG34" s="1118"/>
      <c r="AH34" s="1115"/>
      <c r="AI34" s="1115" t="s">
        <v>552</v>
      </c>
      <c r="AJ34" s="1110">
        <v>0</v>
      </c>
      <c r="AK34" s="1112"/>
      <c r="AL34" s="1112" t="s">
        <v>553</v>
      </c>
      <c r="AM34" s="1110">
        <v>0</v>
      </c>
      <c r="AN34" s="1112"/>
      <c r="AO34" s="1112" t="s">
        <v>553</v>
      </c>
      <c r="AP34" s="1110">
        <v>0</v>
      </c>
      <c r="AQ34" s="1101"/>
      <c r="AR34" s="1097" t="s">
        <v>554</v>
      </c>
      <c r="AS34" s="1095">
        <v>0</v>
      </c>
      <c r="AT34" s="1116">
        <v>0</v>
      </c>
      <c r="AU34" s="1103">
        <v>0</v>
      </c>
      <c r="AV34" s="422"/>
    </row>
    <row r="35" spans="1:48" ht="22.5" customHeight="1">
      <c r="A35" s="416">
        <v>18</v>
      </c>
      <c r="B35" s="1107"/>
      <c r="C35" s="1108"/>
      <c r="D35" s="1109" t="s">
        <v>552</v>
      </c>
      <c r="E35" s="1110">
        <f t="shared" si="2"/>
        <v>0</v>
      </c>
      <c r="F35" s="1111"/>
      <c r="G35" s="1112" t="s">
        <v>553</v>
      </c>
      <c r="H35" s="1110">
        <f t="shared" si="3"/>
        <v>0</v>
      </c>
      <c r="I35" s="1113"/>
      <c r="J35" s="1114"/>
      <c r="K35" s="1115" t="s">
        <v>552</v>
      </c>
      <c r="L35" s="1110">
        <f>(I35*$I$16)+(J35*$J$16)</f>
        <v>0</v>
      </c>
      <c r="M35" s="1111"/>
      <c r="N35" s="1112" t="s">
        <v>553</v>
      </c>
      <c r="O35" s="1110">
        <f t="shared" si="4"/>
        <v>0</v>
      </c>
      <c r="P35" s="1111"/>
      <c r="Q35" s="1112" t="s">
        <v>553</v>
      </c>
      <c r="R35" s="1110">
        <f t="shared" si="5"/>
        <v>0</v>
      </c>
      <c r="S35" s="1101"/>
      <c r="T35" s="1097" t="s">
        <v>554</v>
      </c>
      <c r="U35" s="1095">
        <f t="shared" si="6"/>
        <v>0</v>
      </c>
      <c r="V35" s="1116">
        <v>0</v>
      </c>
      <c r="W35" s="1103">
        <f t="shared" si="1"/>
        <v>0</v>
      </c>
      <c r="X35" s="422"/>
      <c r="Y35" s="423">
        <v>18</v>
      </c>
      <c r="Z35" s="1117"/>
      <c r="AA35" s="1108"/>
      <c r="AB35" s="1109" t="s">
        <v>552</v>
      </c>
      <c r="AC35" s="1110">
        <v>0</v>
      </c>
      <c r="AD35" s="1112"/>
      <c r="AE35" s="1112" t="s">
        <v>553</v>
      </c>
      <c r="AF35" s="1110">
        <v>0</v>
      </c>
      <c r="AG35" s="1118"/>
      <c r="AH35" s="1115"/>
      <c r="AI35" s="1115" t="s">
        <v>552</v>
      </c>
      <c r="AJ35" s="1110">
        <v>0</v>
      </c>
      <c r="AK35" s="1112"/>
      <c r="AL35" s="1112" t="s">
        <v>553</v>
      </c>
      <c r="AM35" s="1110">
        <v>0</v>
      </c>
      <c r="AN35" s="1112"/>
      <c r="AO35" s="1112" t="s">
        <v>553</v>
      </c>
      <c r="AP35" s="1110">
        <v>0</v>
      </c>
      <c r="AQ35" s="1101"/>
      <c r="AR35" s="1097" t="s">
        <v>554</v>
      </c>
      <c r="AS35" s="1095">
        <v>0</v>
      </c>
      <c r="AT35" s="1116">
        <v>0</v>
      </c>
      <c r="AU35" s="1103">
        <v>0</v>
      </c>
      <c r="AV35" s="422"/>
    </row>
    <row r="36" spans="1:48" ht="22.5" customHeight="1">
      <c r="A36" s="416">
        <v>19</v>
      </c>
      <c r="B36" s="1107"/>
      <c r="C36" s="1108"/>
      <c r="D36" s="1109" t="s">
        <v>552</v>
      </c>
      <c r="E36" s="1110">
        <f t="shared" si="2"/>
        <v>0</v>
      </c>
      <c r="F36" s="1111"/>
      <c r="G36" s="1112" t="s">
        <v>553</v>
      </c>
      <c r="H36" s="1110">
        <f t="shared" si="3"/>
        <v>0</v>
      </c>
      <c r="I36" s="1113"/>
      <c r="J36" s="1114"/>
      <c r="K36" s="1115" t="s">
        <v>552</v>
      </c>
      <c r="L36" s="1110">
        <f>(I36*$I$16)+(J36*$J$16)</f>
        <v>0</v>
      </c>
      <c r="M36" s="1111"/>
      <c r="N36" s="1112" t="s">
        <v>553</v>
      </c>
      <c r="O36" s="1110">
        <f t="shared" si="4"/>
        <v>0</v>
      </c>
      <c r="P36" s="1111"/>
      <c r="Q36" s="1112" t="s">
        <v>553</v>
      </c>
      <c r="R36" s="1110">
        <f t="shared" si="5"/>
        <v>0</v>
      </c>
      <c r="S36" s="1101"/>
      <c r="T36" s="1097" t="s">
        <v>554</v>
      </c>
      <c r="U36" s="1095">
        <f t="shared" si="6"/>
        <v>0</v>
      </c>
      <c r="V36" s="1116">
        <v>0</v>
      </c>
      <c r="W36" s="1103">
        <f t="shared" si="1"/>
        <v>0</v>
      </c>
      <c r="X36" s="422"/>
      <c r="Y36" s="423">
        <v>19</v>
      </c>
      <c r="Z36" s="1117"/>
      <c r="AA36" s="1108"/>
      <c r="AB36" s="1109" t="s">
        <v>552</v>
      </c>
      <c r="AC36" s="1110">
        <v>0</v>
      </c>
      <c r="AD36" s="1112"/>
      <c r="AE36" s="1112" t="s">
        <v>553</v>
      </c>
      <c r="AF36" s="1110">
        <v>0</v>
      </c>
      <c r="AG36" s="1118"/>
      <c r="AH36" s="1115"/>
      <c r="AI36" s="1115" t="s">
        <v>552</v>
      </c>
      <c r="AJ36" s="1110">
        <v>0</v>
      </c>
      <c r="AK36" s="1112"/>
      <c r="AL36" s="1112" t="s">
        <v>553</v>
      </c>
      <c r="AM36" s="1110">
        <v>0</v>
      </c>
      <c r="AN36" s="1112"/>
      <c r="AO36" s="1112" t="s">
        <v>553</v>
      </c>
      <c r="AP36" s="1110">
        <v>0</v>
      </c>
      <c r="AQ36" s="1101"/>
      <c r="AR36" s="1097" t="s">
        <v>554</v>
      </c>
      <c r="AS36" s="1095">
        <v>0</v>
      </c>
      <c r="AT36" s="1116">
        <v>0</v>
      </c>
      <c r="AU36" s="1103">
        <v>0</v>
      </c>
      <c r="AV36" s="422"/>
    </row>
    <row r="37" spans="1:48" ht="22.5" customHeight="1" thickBot="1">
      <c r="A37" s="416">
        <v>20</v>
      </c>
      <c r="B37" s="1122"/>
      <c r="C37" s="1123"/>
      <c r="D37" s="1124" t="s">
        <v>552</v>
      </c>
      <c r="E37" s="1125">
        <f t="shared" si="2"/>
        <v>0</v>
      </c>
      <c r="F37" s="1126"/>
      <c r="G37" s="1127" t="s">
        <v>553</v>
      </c>
      <c r="H37" s="1125">
        <f t="shared" si="3"/>
        <v>0</v>
      </c>
      <c r="I37" s="1128"/>
      <c r="J37" s="1129"/>
      <c r="K37" s="1130" t="s">
        <v>552</v>
      </c>
      <c r="L37" s="1125">
        <f>(I37*$I$16)+(J37*$J$16)</f>
        <v>0</v>
      </c>
      <c r="M37" s="1126"/>
      <c r="N37" s="1127" t="s">
        <v>553</v>
      </c>
      <c r="O37" s="1125">
        <f t="shared" si="4"/>
        <v>0</v>
      </c>
      <c r="P37" s="1126"/>
      <c r="Q37" s="1127" t="s">
        <v>553</v>
      </c>
      <c r="R37" s="1125">
        <f t="shared" si="5"/>
        <v>0</v>
      </c>
      <c r="S37" s="1131"/>
      <c r="T37" s="1132" t="s">
        <v>554</v>
      </c>
      <c r="U37" s="1133">
        <f t="shared" si="6"/>
        <v>0</v>
      </c>
      <c r="V37" s="1134">
        <v>0</v>
      </c>
      <c r="W37" s="1135">
        <f t="shared" si="1"/>
        <v>0</v>
      </c>
      <c r="X37" s="422"/>
      <c r="Y37" s="423">
        <v>20</v>
      </c>
      <c r="Z37" s="1136"/>
      <c r="AA37" s="1123"/>
      <c r="AB37" s="1124" t="s">
        <v>552</v>
      </c>
      <c r="AC37" s="1125">
        <v>0</v>
      </c>
      <c r="AD37" s="1127"/>
      <c r="AE37" s="1127" t="s">
        <v>553</v>
      </c>
      <c r="AF37" s="1125">
        <v>0</v>
      </c>
      <c r="AG37" s="1137"/>
      <c r="AH37" s="1130"/>
      <c r="AI37" s="1130" t="s">
        <v>552</v>
      </c>
      <c r="AJ37" s="1125">
        <v>0</v>
      </c>
      <c r="AK37" s="1127"/>
      <c r="AL37" s="1127" t="s">
        <v>553</v>
      </c>
      <c r="AM37" s="1125">
        <v>0</v>
      </c>
      <c r="AN37" s="1127"/>
      <c r="AO37" s="1127" t="s">
        <v>553</v>
      </c>
      <c r="AP37" s="1125">
        <v>0</v>
      </c>
      <c r="AQ37" s="1131"/>
      <c r="AR37" s="1132" t="s">
        <v>554</v>
      </c>
      <c r="AS37" s="1133">
        <v>0</v>
      </c>
      <c r="AT37" s="1134">
        <v>0</v>
      </c>
      <c r="AU37" s="1103">
        <v>0</v>
      </c>
      <c r="AV37" s="422"/>
    </row>
    <row r="38" spans="1:48" ht="22.5" customHeight="1" thickTop="1">
      <c r="B38" s="1138" t="s">
        <v>391</v>
      </c>
      <c r="C38" s="1767"/>
      <c r="D38" s="1768"/>
      <c r="E38" s="1139">
        <f>SUM(E18:E37)</f>
        <v>0</v>
      </c>
      <c r="F38" s="1769"/>
      <c r="G38" s="1770"/>
      <c r="H38" s="1139">
        <f>SUM(H18:H37)</f>
        <v>0</v>
      </c>
      <c r="I38" s="1771"/>
      <c r="J38" s="1772"/>
      <c r="K38" s="1773"/>
      <c r="L38" s="1139">
        <f>SUM(L18:L37)</f>
        <v>0</v>
      </c>
      <c r="M38" s="1769"/>
      <c r="N38" s="1770"/>
      <c r="O38" s="1139">
        <f>SUM(O18:O37)</f>
        <v>0</v>
      </c>
      <c r="P38" s="1774"/>
      <c r="Q38" s="1775"/>
      <c r="R38" s="1140">
        <f>SUM(R18:R37)</f>
        <v>0</v>
      </c>
      <c r="S38" s="1765"/>
      <c r="T38" s="1766"/>
      <c r="U38" s="1141">
        <f>SUM(U18:U37)</f>
        <v>0</v>
      </c>
      <c r="V38" s="1142">
        <f>SUM(V18:V37)</f>
        <v>0</v>
      </c>
      <c r="W38" s="1143">
        <f>SUM(W18:W37)</f>
        <v>0</v>
      </c>
      <c r="X38" s="422"/>
      <c r="Y38" s="422"/>
      <c r="Z38" s="1138" t="s">
        <v>391</v>
      </c>
      <c r="AA38" s="1767"/>
      <c r="AB38" s="1768"/>
      <c r="AC38" s="1139">
        <v>9000</v>
      </c>
      <c r="AD38" s="1769"/>
      <c r="AE38" s="1770"/>
      <c r="AF38" s="1139">
        <v>4400</v>
      </c>
      <c r="AG38" s="1771"/>
      <c r="AH38" s="1772"/>
      <c r="AI38" s="1773"/>
      <c r="AJ38" s="1139">
        <v>153750</v>
      </c>
      <c r="AK38" s="1769"/>
      <c r="AL38" s="1770"/>
      <c r="AM38" s="1139">
        <v>4400</v>
      </c>
      <c r="AN38" s="1774"/>
      <c r="AO38" s="1775"/>
      <c r="AP38" s="1140">
        <v>26400</v>
      </c>
      <c r="AQ38" s="1765"/>
      <c r="AR38" s="1766"/>
      <c r="AS38" s="1141">
        <v>0</v>
      </c>
      <c r="AT38" s="1142">
        <v>0</v>
      </c>
      <c r="AU38" s="1143">
        <f>SUM(AU18:AU37)</f>
        <v>213680</v>
      </c>
      <c r="AV38" s="422"/>
    </row>
    <row r="39" spans="1:48" ht="22.5" customHeight="1">
      <c r="B39" s="1144" t="s">
        <v>558</v>
      </c>
      <c r="C39" s="1145" t="s">
        <v>559</v>
      </c>
      <c r="D39" s="1145"/>
      <c r="E39" s="1145"/>
      <c r="F39" s="1145"/>
      <c r="G39" s="1145"/>
      <c r="H39" s="1145"/>
      <c r="I39" s="1145"/>
      <c r="J39" s="1145"/>
      <c r="K39" s="1145"/>
      <c r="L39" s="1145"/>
      <c r="M39" s="1145"/>
      <c r="N39" s="1145"/>
      <c r="O39" s="1145"/>
      <c r="P39" s="1145"/>
      <c r="Q39" s="1145"/>
      <c r="R39" s="1145"/>
      <c r="S39" s="1145"/>
      <c r="T39" s="1145"/>
      <c r="U39" s="1145"/>
      <c r="V39" s="1145"/>
      <c r="W39" s="1145"/>
      <c r="X39" s="422"/>
      <c r="Y39" s="422"/>
      <c r="Z39" s="1146" t="s">
        <v>558</v>
      </c>
      <c r="AA39" s="1147" t="s">
        <v>559</v>
      </c>
      <c r="AB39" s="1147"/>
      <c r="AC39" s="1147"/>
      <c r="AD39" s="1147"/>
      <c r="AE39" s="1147"/>
      <c r="AF39" s="1147"/>
      <c r="AG39" s="1147"/>
      <c r="AH39" s="1147"/>
      <c r="AI39" s="1147"/>
      <c r="AJ39" s="1147"/>
      <c r="AK39" s="1147"/>
      <c r="AL39" s="1147"/>
      <c r="AM39" s="1147"/>
      <c r="AN39" s="1147"/>
      <c r="AO39" s="1147"/>
      <c r="AP39" s="1147"/>
      <c r="AQ39" s="1147"/>
      <c r="AR39" s="1147"/>
      <c r="AS39" s="1147"/>
      <c r="AT39" s="1147"/>
      <c r="AU39" s="1147"/>
      <c r="AV39" s="422"/>
    </row>
    <row r="40" spans="1:48" ht="22.5" customHeight="1">
      <c r="C40" s="421"/>
      <c r="D40" s="421"/>
      <c r="F40" s="1762"/>
      <c r="G40" s="1762"/>
      <c r="H40" s="1148"/>
      <c r="I40" s="421"/>
      <c r="J40" s="421"/>
      <c r="K40" s="541"/>
      <c r="M40" s="1762"/>
      <c r="N40" s="1762"/>
      <c r="O40" s="1148"/>
      <c r="P40" s="1762"/>
      <c r="Q40" s="1762"/>
      <c r="R40" s="1148"/>
      <c r="S40" s="1762"/>
      <c r="T40" s="1762"/>
      <c r="U40" s="1148"/>
      <c r="V40" s="1148"/>
      <c r="W40" s="1149"/>
      <c r="AA40" s="421"/>
      <c r="AB40" s="421"/>
      <c r="AD40" s="1762"/>
      <c r="AE40" s="1762"/>
      <c r="AF40" s="1148"/>
      <c r="AG40" s="421"/>
      <c r="AH40" s="421"/>
      <c r="AI40" s="541"/>
      <c r="AK40" s="1762"/>
      <c r="AL40" s="1762"/>
      <c r="AM40" s="1148"/>
      <c r="AN40" s="1762"/>
      <c r="AO40" s="1762"/>
      <c r="AP40" s="1148"/>
      <c r="AQ40" s="1762"/>
      <c r="AR40" s="1762"/>
      <c r="AS40" s="1148"/>
      <c r="AT40" s="1148"/>
      <c r="AU40" s="1149"/>
    </row>
    <row r="41" spans="1:48" ht="22.5" customHeight="1">
      <c r="C41" s="1762"/>
      <c r="D41" s="1762"/>
      <c r="E41" s="1150"/>
      <c r="I41" s="1762"/>
      <c r="J41" s="1762"/>
      <c r="K41" s="1762"/>
      <c r="L41" s="1150"/>
      <c r="AA41" s="1762"/>
      <c r="AB41" s="1762"/>
      <c r="AC41" s="1150"/>
      <c r="AG41" s="1762"/>
      <c r="AH41" s="1762"/>
      <c r="AI41" s="1762"/>
      <c r="AJ41" s="1150"/>
    </row>
  </sheetData>
  <mergeCells count="92">
    <mergeCell ref="AN11:AP12"/>
    <mergeCell ref="AQ11:AS12"/>
    <mergeCell ref="AU11:AU12"/>
    <mergeCell ref="B2:O4"/>
    <mergeCell ref="Z2:AM4"/>
    <mergeCell ref="P4:W4"/>
    <mergeCell ref="AN4:AU4"/>
    <mergeCell ref="P6:W8"/>
    <mergeCell ref="AN6:AU8"/>
    <mergeCell ref="C7:L10"/>
    <mergeCell ref="AA7:AJ10"/>
    <mergeCell ref="P9:W10"/>
    <mergeCell ref="AN9:AU10"/>
    <mergeCell ref="I12:L12"/>
    <mergeCell ref="AG12:AJ12"/>
    <mergeCell ref="W11:W12"/>
    <mergeCell ref="B14:B17"/>
    <mergeCell ref="C14:E14"/>
    <mergeCell ref="F14:H14"/>
    <mergeCell ref="I14:L14"/>
    <mergeCell ref="M14:O14"/>
    <mergeCell ref="L15:L17"/>
    <mergeCell ref="C15:D16"/>
    <mergeCell ref="E15:E17"/>
    <mergeCell ref="F15:G17"/>
    <mergeCell ref="H15:H17"/>
    <mergeCell ref="J15:K15"/>
    <mergeCell ref="M15:N17"/>
    <mergeCell ref="O15:O17"/>
    <mergeCell ref="J16:K16"/>
    <mergeCell ref="C17:D17"/>
    <mergeCell ref="J17:K17"/>
    <mergeCell ref="P14:R14"/>
    <mergeCell ref="S14:U14"/>
    <mergeCell ref="V14:V17"/>
    <mergeCell ref="P11:R12"/>
    <mergeCell ref="S11:U12"/>
    <mergeCell ref="U15:U17"/>
    <mergeCell ref="P15:Q17"/>
    <mergeCell ref="R15:R17"/>
    <mergeCell ref="S15:T16"/>
    <mergeCell ref="S17:T17"/>
    <mergeCell ref="AD14:AF14"/>
    <mergeCell ref="AA15:AB16"/>
    <mergeCell ref="AC15:AC17"/>
    <mergeCell ref="AD15:AE17"/>
    <mergeCell ref="AF15:AF17"/>
    <mergeCell ref="AA17:AB17"/>
    <mergeCell ref="AN14:AP14"/>
    <mergeCell ref="AQ14:AS14"/>
    <mergeCell ref="AT14:AT17"/>
    <mergeCell ref="AU14:AU17"/>
    <mergeCell ref="AG14:AJ14"/>
    <mergeCell ref="AK14:AM14"/>
    <mergeCell ref="AQ15:AR16"/>
    <mergeCell ref="AS15:AS17"/>
    <mergeCell ref="AH16:AI16"/>
    <mergeCell ref="AH17:AI17"/>
    <mergeCell ref="AQ17:AR17"/>
    <mergeCell ref="AH15:AI15"/>
    <mergeCell ref="AJ15:AJ17"/>
    <mergeCell ref="AK15:AL17"/>
    <mergeCell ref="AM15:AM17"/>
    <mergeCell ref="AN15:AO17"/>
    <mergeCell ref="AP15:AP17"/>
    <mergeCell ref="AQ38:AR38"/>
    <mergeCell ref="C38:D38"/>
    <mergeCell ref="F38:G38"/>
    <mergeCell ref="I38:K38"/>
    <mergeCell ref="M38:N38"/>
    <mergeCell ref="P38:Q38"/>
    <mergeCell ref="S38:T38"/>
    <mergeCell ref="AA38:AB38"/>
    <mergeCell ref="AD38:AE38"/>
    <mergeCell ref="AG38:AI38"/>
    <mergeCell ref="AK38:AL38"/>
    <mergeCell ref="AN38:AO38"/>
    <mergeCell ref="W14:W17"/>
    <mergeCell ref="Z14:Z17"/>
    <mergeCell ref="AA14:AC14"/>
    <mergeCell ref="AN40:AO40"/>
    <mergeCell ref="AQ40:AR40"/>
    <mergeCell ref="C41:D41"/>
    <mergeCell ref="I41:K41"/>
    <mergeCell ref="AA41:AB41"/>
    <mergeCell ref="AG41:AI41"/>
    <mergeCell ref="F40:G40"/>
    <mergeCell ref="M40:N40"/>
    <mergeCell ref="P40:Q40"/>
    <mergeCell ref="S40:T40"/>
    <mergeCell ref="AD40:AE40"/>
    <mergeCell ref="AK40:AL40"/>
  </mergeCells>
  <phoneticPr fontId="4"/>
  <dataValidations count="2">
    <dataValidation allowBlank="1" showInputMessage="1" showErrorMessage="1" prompt="【付属4】の運転手当支払額とあっているか確認してください。" sqref="V18:V37"/>
    <dataValidation allowBlank="1" showInputMessage="1" showErrorMessage="1" prompt="【付属4】の総移動距離とあっているか確認してください。" sqref="S18:S37 AQ18:AQ37"/>
  </dataValidations>
  <printOptions horizontalCentered="1"/>
  <pageMargins left="0.78740157480314965" right="0.78740157480314965" top="0.59055118110236227" bottom="0.59055118110236227" header="0.51181102362204722" footer="0.51181102362204722"/>
  <pageSetup paperSize="9" scale="22" fitToHeight="0" orientation="landscape"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249977111117893"/>
    <pageSetUpPr fitToPage="1"/>
  </sheetPr>
  <dimension ref="A1:AX49"/>
  <sheetViews>
    <sheetView showGridLines="0" tabSelected="1" view="pageBreakPreview" zoomScale="57" zoomScaleNormal="70" zoomScaleSheetLayoutView="57" workbookViewId="0">
      <pane xSplit="2" ySplit="8" topLeftCell="C9" activePane="bottomRight" state="frozen"/>
      <selection pane="topRight" activeCell="C1" sqref="C1"/>
      <selection pane="bottomLeft" activeCell="A9" sqref="A9"/>
      <selection pane="bottomRight" activeCell="Y2" sqref="Y2"/>
    </sheetView>
  </sheetViews>
  <sheetFormatPr defaultColWidth="13" defaultRowHeight="15.75"/>
  <cols>
    <col min="1" max="1" width="5.5" style="11" customWidth="1"/>
    <col min="2" max="4" width="13.75" style="10" customWidth="1"/>
    <col min="5" max="5" width="7.625" style="10" customWidth="1"/>
    <col min="6" max="6" width="13.75" style="10" customWidth="1"/>
    <col min="7" max="7" width="7.625" style="10" customWidth="1"/>
    <col min="8" max="10" width="13.75" style="10" customWidth="1"/>
    <col min="11" max="11" width="13.75" style="70" customWidth="1"/>
    <col min="12" max="12" width="13.75" style="11" customWidth="1"/>
    <col min="13" max="15" width="11.125" style="11" customWidth="1"/>
    <col min="16" max="16" width="13.75" style="10" customWidth="1"/>
    <col min="17" max="17" width="7.625" style="10" customWidth="1"/>
    <col min="18" max="20" width="13.75" style="10" customWidth="1"/>
    <col min="21" max="21" width="13.75" style="70" customWidth="1"/>
    <col min="22" max="22" width="13.75" style="11" customWidth="1"/>
    <col min="23" max="25" width="11.125" style="11" customWidth="1"/>
    <col min="26" max="26" width="5.5" style="11" customWidth="1"/>
    <col min="27" max="29" width="13.75" style="10" customWidth="1"/>
    <col min="30" max="30" width="7.625" style="10" customWidth="1"/>
    <col min="31" max="31" width="13.75" style="10" customWidth="1"/>
    <col min="32" max="32" width="7.625" style="10" customWidth="1"/>
    <col min="33" max="35" width="13.75" style="10" customWidth="1"/>
    <col min="36" max="36" width="13.75" style="70" customWidth="1"/>
    <col min="37" max="37" width="13.75" style="11" customWidth="1"/>
    <col min="38" max="40" width="11.125" style="11" customWidth="1"/>
    <col min="41" max="41" width="13.75" style="10" customWidth="1"/>
    <col min="42" max="42" width="7.625" style="10" customWidth="1"/>
    <col min="43" max="45" width="13.75" style="10" customWidth="1"/>
    <col min="46" max="46" width="13.75" style="70" customWidth="1"/>
    <col min="47" max="47" width="13.75" style="11" customWidth="1"/>
    <col min="48" max="50" width="11.125" style="11" customWidth="1"/>
    <col min="51" max="16384" width="13" style="11"/>
  </cols>
  <sheetData>
    <row r="1" spans="1:50" s="8" customFormat="1" ht="30" customHeight="1">
      <c r="A1" s="1" t="s">
        <v>0</v>
      </c>
      <c r="B1" s="1"/>
      <c r="C1" s="2" t="s">
        <v>1</v>
      </c>
      <c r="D1" s="3"/>
      <c r="E1" s="3"/>
      <c r="F1" s="3"/>
      <c r="G1" s="3"/>
      <c r="H1" s="3"/>
      <c r="I1" s="3"/>
      <c r="J1" s="3"/>
      <c r="K1" s="3"/>
      <c r="L1" s="4"/>
      <c r="M1" s="4"/>
      <c r="N1" s="4"/>
      <c r="O1" s="4"/>
      <c r="P1" s="4"/>
      <c r="Q1" s="4"/>
      <c r="R1" s="4"/>
      <c r="S1" s="4"/>
      <c r="T1" s="4"/>
      <c r="U1" s="4"/>
      <c r="V1" s="4"/>
      <c r="W1" s="4"/>
      <c r="X1" s="4"/>
      <c r="Y1" s="4" t="s">
        <v>574</v>
      </c>
      <c r="Z1" s="1" t="s">
        <v>2</v>
      </c>
      <c r="AA1" s="1"/>
      <c r="AB1" s="5" t="s">
        <v>3</v>
      </c>
      <c r="AC1" s="6"/>
      <c r="AD1" s="6"/>
      <c r="AE1" s="6"/>
      <c r="AF1" s="6"/>
      <c r="AG1" s="6"/>
      <c r="AH1" s="6"/>
      <c r="AI1" s="6"/>
      <c r="AJ1" s="6"/>
      <c r="AK1" s="7"/>
      <c r="AL1" s="7"/>
      <c r="AM1" s="7"/>
      <c r="AN1" s="7"/>
      <c r="AO1" s="7"/>
      <c r="AP1" s="7"/>
      <c r="AQ1" s="7"/>
      <c r="AR1" s="7"/>
      <c r="AS1" s="7"/>
      <c r="AT1" s="7"/>
      <c r="AU1" s="7"/>
      <c r="AV1" s="7"/>
      <c r="AW1" s="7"/>
      <c r="AX1" s="7" t="s">
        <v>4</v>
      </c>
    </row>
    <row r="2" spans="1:50" ht="20.100000000000001" customHeight="1">
      <c r="A2" s="9"/>
      <c r="K2" s="11"/>
      <c r="M2" s="4"/>
      <c r="O2" s="4"/>
      <c r="P2" s="4"/>
      <c r="Q2" s="4"/>
      <c r="R2" s="4"/>
      <c r="S2" s="4"/>
      <c r="U2" s="11"/>
      <c r="Y2" s="4" t="s">
        <v>5</v>
      </c>
      <c r="Z2" s="12"/>
      <c r="AA2" s="13"/>
      <c r="AB2" s="13"/>
      <c r="AC2" s="13"/>
      <c r="AD2" s="13"/>
      <c r="AE2" s="13"/>
      <c r="AF2" s="13"/>
      <c r="AG2" s="13"/>
      <c r="AH2" s="13"/>
      <c r="AI2" s="14"/>
      <c r="AJ2" s="15"/>
      <c r="AK2" s="15"/>
      <c r="AL2" s="15"/>
      <c r="AM2" s="15"/>
      <c r="AN2" s="7"/>
      <c r="AO2" s="7"/>
      <c r="AP2" s="7"/>
      <c r="AQ2" s="7"/>
      <c r="AR2" s="7"/>
      <c r="AS2" s="14"/>
      <c r="AT2" s="15"/>
      <c r="AU2" s="15"/>
      <c r="AV2" s="15"/>
      <c r="AW2" s="15"/>
      <c r="AX2" s="7" t="s">
        <v>6</v>
      </c>
    </row>
    <row r="3" spans="1:50" ht="34.5" customHeight="1">
      <c r="A3" s="16" t="s">
        <v>7</v>
      </c>
      <c r="B3" s="17"/>
      <c r="C3" s="18"/>
      <c r="D3" s="19"/>
      <c r="E3" s="19"/>
      <c r="F3" s="19"/>
      <c r="G3" s="19"/>
      <c r="H3" s="20"/>
      <c r="I3" s="21"/>
      <c r="J3" s="22"/>
      <c r="K3" s="23" t="s">
        <v>8</v>
      </c>
      <c r="L3" s="24">
        <f>COUNTA(F9:F70)</f>
        <v>0</v>
      </c>
      <c r="M3" s="25" t="s">
        <v>9</v>
      </c>
      <c r="O3" s="4"/>
      <c r="P3" s="4"/>
      <c r="Q3" s="4"/>
      <c r="R3" s="4"/>
      <c r="S3" s="4"/>
      <c r="T3" s="22"/>
      <c r="U3" s="26"/>
      <c r="Z3" s="16" t="s">
        <v>7</v>
      </c>
      <c r="AA3" s="17"/>
      <c r="AB3" s="27" t="s">
        <v>10</v>
      </c>
      <c r="AC3" s="27"/>
      <c r="AD3" s="27"/>
      <c r="AE3" s="27"/>
      <c r="AF3" s="27"/>
      <c r="AG3" s="28"/>
      <c r="AH3" s="29"/>
      <c r="AI3" s="30"/>
      <c r="AJ3" s="31" t="s">
        <v>8</v>
      </c>
      <c r="AK3" s="32">
        <v>7</v>
      </c>
      <c r="AL3" s="33" t="s">
        <v>9</v>
      </c>
      <c r="AM3" s="15"/>
      <c r="AN3" s="7"/>
      <c r="AO3" s="7"/>
      <c r="AP3" s="7"/>
      <c r="AQ3" s="7"/>
      <c r="AR3" s="7"/>
      <c r="AS3" s="30"/>
      <c r="AT3" s="34"/>
      <c r="AU3" s="15"/>
      <c r="AV3" s="15"/>
      <c r="AW3" s="15"/>
      <c r="AX3" s="15"/>
    </row>
    <row r="4" spans="1:50" ht="34.5" customHeight="1">
      <c r="A4" s="16" t="s">
        <v>11</v>
      </c>
      <c r="B4" s="17"/>
      <c r="C4" s="18"/>
      <c r="D4" s="19"/>
      <c r="E4" s="19"/>
      <c r="F4" s="19"/>
      <c r="G4" s="19"/>
      <c r="H4" s="20"/>
      <c r="I4" s="21"/>
      <c r="J4" s="35"/>
      <c r="K4" s="36" t="s">
        <v>12</v>
      </c>
      <c r="L4" s="24">
        <f>COUNTA(P9:P70)</f>
        <v>0</v>
      </c>
      <c r="M4" s="25" t="s">
        <v>13</v>
      </c>
      <c r="O4" s="4"/>
      <c r="P4" s="4"/>
      <c r="Q4" s="4"/>
      <c r="R4" s="4"/>
      <c r="S4" s="4"/>
      <c r="T4" s="35"/>
      <c r="U4" s="37"/>
      <c r="Z4" s="16" t="s">
        <v>11</v>
      </c>
      <c r="AA4" s="17"/>
      <c r="AB4" s="38" t="s">
        <v>14</v>
      </c>
      <c r="AC4" s="27"/>
      <c r="AD4" s="27"/>
      <c r="AE4" s="27"/>
      <c r="AF4" s="27"/>
      <c r="AG4" s="28"/>
      <c r="AH4" s="29"/>
      <c r="AI4" s="39"/>
      <c r="AJ4" s="40" t="s">
        <v>12</v>
      </c>
      <c r="AK4" s="32">
        <v>3</v>
      </c>
      <c r="AL4" s="33" t="s">
        <v>13</v>
      </c>
      <c r="AM4" s="15"/>
      <c r="AN4" s="7"/>
      <c r="AO4" s="7"/>
      <c r="AP4" s="7"/>
      <c r="AQ4" s="7"/>
      <c r="AR4" s="7"/>
      <c r="AS4" s="39"/>
      <c r="AT4" s="41"/>
      <c r="AU4" s="15"/>
      <c r="AV4" s="15"/>
      <c r="AW4" s="15"/>
      <c r="AX4" s="15"/>
    </row>
    <row r="5" spans="1:50" ht="20.100000000000001" customHeight="1">
      <c r="A5" s="42" t="s">
        <v>15</v>
      </c>
      <c r="B5" s="43"/>
      <c r="C5" s="43"/>
      <c r="D5" s="43"/>
      <c r="E5" s="43"/>
      <c r="F5" s="43"/>
      <c r="G5" s="43"/>
      <c r="K5" s="11"/>
      <c r="U5" s="11"/>
      <c r="Z5" s="12"/>
      <c r="AA5" s="13"/>
      <c r="AB5" s="13"/>
      <c r="AC5" s="13"/>
      <c r="AD5" s="13"/>
      <c r="AE5" s="13"/>
      <c r="AF5" s="13"/>
      <c r="AG5" s="13"/>
      <c r="AH5" s="13"/>
      <c r="AI5" s="14"/>
      <c r="AJ5" s="15"/>
      <c r="AK5" s="15"/>
      <c r="AL5" s="15"/>
      <c r="AM5" s="15"/>
      <c r="AN5" s="15"/>
      <c r="AO5" s="13"/>
      <c r="AP5" s="13"/>
      <c r="AQ5" s="13"/>
      <c r="AR5" s="13"/>
      <c r="AS5" s="14"/>
      <c r="AT5" s="15"/>
      <c r="AU5" s="15"/>
      <c r="AV5" s="15"/>
      <c r="AW5" s="15"/>
      <c r="AX5" s="15"/>
    </row>
    <row r="6" spans="1:50" s="44" customFormat="1" ht="24.95" customHeight="1" thickBot="1">
      <c r="B6" s="45" t="s">
        <v>16</v>
      </c>
      <c r="C6" s="46"/>
      <c r="D6" s="47"/>
      <c r="E6" s="47"/>
      <c r="F6" s="46" t="s">
        <v>17</v>
      </c>
      <c r="G6" s="46"/>
      <c r="H6" s="46"/>
      <c r="I6" s="46"/>
      <c r="J6" s="46"/>
      <c r="K6" s="46"/>
      <c r="L6" s="46"/>
      <c r="M6" s="46"/>
      <c r="N6" s="46"/>
      <c r="O6" s="47"/>
      <c r="P6" s="46" t="s">
        <v>18</v>
      </c>
      <c r="Q6" s="46"/>
      <c r="R6" s="46"/>
      <c r="S6" s="46"/>
      <c r="T6" s="46"/>
      <c r="U6" s="46"/>
      <c r="V6" s="46"/>
      <c r="W6" s="46"/>
      <c r="X6" s="46"/>
      <c r="Y6" s="48"/>
      <c r="Z6" s="49"/>
      <c r="AA6" s="45" t="s">
        <v>16</v>
      </c>
      <c r="AB6" s="46"/>
      <c r="AC6" s="47"/>
      <c r="AD6" s="46"/>
      <c r="AE6" s="46" t="s">
        <v>17</v>
      </c>
      <c r="AF6" s="46"/>
      <c r="AG6" s="46"/>
      <c r="AH6" s="46"/>
      <c r="AI6" s="46"/>
      <c r="AJ6" s="46"/>
      <c r="AK6" s="46"/>
      <c r="AL6" s="46"/>
      <c r="AM6" s="46"/>
      <c r="AN6" s="47"/>
      <c r="AO6" s="46" t="s">
        <v>18</v>
      </c>
      <c r="AP6" s="46"/>
      <c r="AQ6" s="46"/>
      <c r="AR6" s="46"/>
      <c r="AS6" s="46"/>
      <c r="AT6" s="46"/>
      <c r="AU6" s="46"/>
      <c r="AV6" s="46"/>
      <c r="AW6" s="46"/>
      <c r="AX6" s="48"/>
    </row>
    <row r="7" spans="1:50" s="44" customFormat="1" ht="20.100000000000001" customHeight="1" thickTop="1">
      <c r="B7" s="50" t="s">
        <v>19</v>
      </c>
      <c r="C7" s="51" t="s">
        <v>20</v>
      </c>
      <c r="D7" s="52"/>
      <c r="E7" s="53" t="s">
        <v>21</v>
      </c>
      <c r="F7" s="1243" t="s">
        <v>22</v>
      </c>
      <c r="G7" s="1231" t="s">
        <v>23</v>
      </c>
      <c r="H7" s="54" t="s">
        <v>24</v>
      </c>
      <c r="I7" s="1231" t="s">
        <v>25</v>
      </c>
      <c r="J7" s="1231" t="s">
        <v>26</v>
      </c>
      <c r="K7" s="1233" t="s">
        <v>27</v>
      </c>
      <c r="L7" s="1231" t="s">
        <v>28</v>
      </c>
      <c r="M7" s="1235" t="s">
        <v>29</v>
      </c>
      <c r="N7" s="1236"/>
      <c r="O7" s="1241"/>
      <c r="P7" s="1243" t="s">
        <v>22</v>
      </c>
      <c r="Q7" s="1231" t="s">
        <v>23</v>
      </c>
      <c r="R7" s="54" t="s">
        <v>24</v>
      </c>
      <c r="S7" s="1231" t="s">
        <v>25</v>
      </c>
      <c r="T7" s="1231" t="s">
        <v>26</v>
      </c>
      <c r="U7" s="1233" t="s">
        <v>27</v>
      </c>
      <c r="V7" s="1231" t="s">
        <v>28</v>
      </c>
      <c r="W7" s="1235" t="s">
        <v>29</v>
      </c>
      <c r="X7" s="1236"/>
      <c r="Y7" s="1237"/>
      <c r="Z7" s="49"/>
      <c r="AA7" s="50" t="s">
        <v>19</v>
      </c>
      <c r="AB7" s="51" t="s">
        <v>20</v>
      </c>
      <c r="AC7" s="52"/>
      <c r="AD7" s="53" t="s">
        <v>21</v>
      </c>
      <c r="AE7" s="1243" t="s">
        <v>22</v>
      </c>
      <c r="AF7" s="1231" t="s">
        <v>23</v>
      </c>
      <c r="AG7" s="54" t="s">
        <v>24</v>
      </c>
      <c r="AH7" s="1231" t="s">
        <v>25</v>
      </c>
      <c r="AI7" s="1231" t="s">
        <v>26</v>
      </c>
      <c r="AJ7" s="1233" t="s">
        <v>27</v>
      </c>
      <c r="AK7" s="1231" t="s">
        <v>28</v>
      </c>
      <c r="AL7" s="1235" t="s">
        <v>29</v>
      </c>
      <c r="AM7" s="1236"/>
      <c r="AN7" s="1241"/>
      <c r="AO7" s="1243" t="s">
        <v>22</v>
      </c>
      <c r="AP7" s="1231" t="s">
        <v>23</v>
      </c>
      <c r="AQ7" s="54" t="s">
        <v>24</v>
      </c>
      <c r="AR7" s="1231" t="s">
        <v>25</v>
      </c>
      <c r="AS7" s="1231" t="s">
        <v>26</v>
      </c>
      <c r="AT7" s="1233" t="s">
        <v>27</v>
      </c>
      <c r="AU7" s="1231" t="s">
        <v>28</v>
      </c>
      <c r="AV7" s="1235" t="s">
        <v>29</v>
      </c>
      <c r="AW7" s="1236"/>
      <c r="AX7" s="1237"/>
    </row>
    <row r="8" spans="1:50" s="44" customFormat="1" ht="20.100000000000001" customHeight="1">
      <c r="B8" s="55" t="s">
        <v>30</v>
      </c>
      <c r="C8" s="56" t="s">
        <v>31</v>
      </c>
      <c r="D8" s="57"/>
      <c r="E8" s="58" t="s">
        <v>32</v>
      </c>
      <c r="F8" s="1244"/>
      <c r="G8" s="1232"/>
      <c r="H8" s="59" t="s">
        <v>33</v>
      </c>
      <c r="I8" s="1232"/>
      <c r="J8" s="1232"/>
      <c r="K8" s="1234"/>
      <c r="L8" s="1245"/>
      <c r="M8" s="1238"/>
      <c r="N8" s="1239"/>
      <c r="O8" s="1242"/>
      <c r="P8" s="1244"/>
      <c r="Q8" s="1232"/>
      <c r="R8" s="59" t="s">
        <v>33</v>
      </c>
      <c r="S8" s="1232"/>
      <c r="T8" s="1232"/>
      <c r="U8" s="1234"/>
      <c r="V8" s="1232"/>
      <c r="W8" s="1238"/>
      <c r="X8" s="1239"/>
      <c r="Y8" s="1240"/>
      <c r="Z8" s="49"/>
      <c r="AA8" s="55" t="s">
        <v>30</v>
      </c>
      <c r="AB8" s="56" t="s">
        <v>31</v>
      </c>
      <c r="AC8" s="57"/>
      <c r="AD8" s="58" t="s">
        <v>32</v>
      </c>
      <c r="AE8" s="1244"/>
      <c r="AF8" s="1232"/>
      <c r="AG8" s="59" t="s">
        <v>33</v>
      </c>
      <c r="AH8" s="1232"/>
      <c r="AI8" s="1232"/>
      <c r="AJ8" s="1234"/>
      <c r="AK8" s="1232"/>
      <c r="AL8" s="1238"/>
      <c r="AM8" s="1239"/>
      <c r="AN8" s="1242"/>
      <c r="AO8" s="1244"/>
      <c r="AP8" s="1232"/>
      <c r="AQ8" s="59" t="s">
        <v>33</v>
      </c>
      <c r="AR8" s="1232"/>
      <c r="AS8" s="1232"/>
      <c r="AT8" s="1234"/>
      <c r="AU8" s="1232"/>
      <c r="AV8" s="1238"/>
      <c r="AW8" s="1239"/>
      <c r="AX8" s="1240"/>
    </row>
    <row r="9" spans="1:50" ht="24.95" customHeight="1">
      <c r="A9" s="1206">
        <v>1</v>
      </c>
      <c r="B9" s="1207"/>
      <c r="C9" s="60"/>
      <c r="D9" s="61"/>
      <c r="E9" s="1189"/>
      <c r="F9" s="1181"/>
      <c r="G9" s="1204" t="str">
        <f>IF(F9="","",TEXT(F9,"aaa"))</f>
        <v/>
      </c>
      <c r="H9" s="62"/>
      <c r="I9" s="1191">
        <f>H10-H9</f>
        <v>0</v>
      </c>
      <c r="J9" s="1193"/>
      <c r="K9" s="1167"/>
      <c r="L9" s="1169"/>
      <c r="M9" s="1195"/>
      <c r="N9" s="1196"/>
      <c r="O9" s="1202"/>
      <c r="P9" s="1181"/>
      <c r="Q9" s="1204" t="str">
        <f>IF(P9="","",TEXT(P9,"aaa"))</f>
        <v/>
      </c>
      <c r="R9" s="62"/>
      <c r="S9" s="1191">
        <f>R10-R9</f>
        <v>0</v>
      </c>
      <c r="T9" s="1193"/>
      <c r="U9" s="1167"/>
      <c r="V9" s="1169"/>
      <c r="W9" s="1195"/>
      <c r="X9" s="1196"/>
      <c r="Y9" s="1197"/>
      <c r="Z9" s="1201">
        <v>1</v>
      </c>
      <c r="AA9" s="1229" t="s">
        <v>34</v>
      </c>
      <c r="AB9" s="63" t="s">
        <v>35</v>
      </c>
      <c r="AC9" s="61"/>
      <c r="AD9" s="64" t="s">
        <v>36</v>
      </c>
      <c r="AE9" s="1181">
        <v>45182</v>
      </c>
      <c r="AF9" s="1183" t="s">
        <v>37</v>
      </c>
      <c r="AG9" s="62">
        <v>0.41666666666666669</v>
      </c>
      <c r="AH9" s="1185">
        <f>AG10-AG9</f>
        <v>4.166666666666663E-2</v>
      </c>
      <c r="AI9" s="1165" t="s">
        <v>38</v>
      </c>
      <c r="AJ9" s="1167">
        <v>19</v>
      </c>
      <c r="AK9" s="1169" t="s">
        <v>39</v>
      </c>
      <c r="AL9" s="1171" t="s">
        <v>40</v>
      </c>
      <c r="AM9" s="1172"/>
      <c r="AN9" s="1179"/>
      <c r="AO9" s="1181">
        <v>45548</v>
      </c>
      <c r="AP9" s="1183" t="s">
        <v>37</v>
      </c>
      <c r="AQ9" s="62">
        <v>0.54166666666666663</v>
      </c>
      <c r="AR9" s="1185">
        <f t="shared" ref="AR9" si="0">AQ10-AQ9</f>
        <v>4.1666666666666741E-2</v>
      </c>
      <c r="AS9" s="1165" t="s">
        <v>41</v>
      </c>
      <c r="AT9" s="1167" t="s">
        <v>42</v>
      </c>
      <c r="AU9" s="1169" t="s">
        <v>43</v>
      </c>
      <c r="AV9" s="1171" t="s">
        <v>44</v>
      </c>
      <c r="AW9" s="1172"/>
      <c r="AX9" s="1173"/>
    </row>
    <row r="10" spans="1:50" ht="24.95" customHeight="1">
      <c r="A10" s="1206"/>
      <c r="B10" s="1208"/>
      <c r="C10" s="1177"/>
      <c r="D10" s="1178"/>
      <c r="E10" s="1190"/>
      <c r="F10" s="1182"/>
      <c r="G10" s="1205"/>
      <c r="H10" s="65"/>
      <c r="I10" s="1192"/>
      <c r="J10" s="1194"/>
      <c r="K10" s="1168"/>
      <c r="L10" s="1170"/>
      <c r="M10" s="1198"/>
      <c r="N10" s="1199"/>
      <c r="O10" s="1203"/>
      <c r="P10" s="1182"/>
      <c r="Q10" s="1205"/>
      <c r="R10" s="65"/>
      <c r="S10" s="1192"/>
      <c r="T10" s="1194"/>
      <c r="U10" s="1168"/>
      <c r="V10" s="1170"/>
      <c r="W10" s="1198"/>
      <c r="X10" s="1199"/>
      <c r="Y10" s="1200"/>
      <c r="Z10" s="1201"/>
      <c r="AA10" s="1230"/>
      <c r="AB10" s="1177" t="s">
        <v>45</v>
      </c>
      <c r="AC10" s="1228"/>
      <c r="AD10" s="66"/>
      <c r="AE10" s="1182"/>
      <c r="AF10" s="1184"/>
      <c r="AG10" s="65">
        <v>0.45833333333333331</v>
      </c>
      <c r="AH10" s="1186"/>
      <c r="AI10" s="1166"/>
      <c r="AJ10" s="1168"/>
      <c r="AK10" s="1170"/>
      <c r="AL10" s="1174"/>
      <c r="AM10" s="1175"/>
      <c r="AN10" s="1180"/>
      <c r="AO10" s="1182"/>
      <c r="AP10" s="1184"/>
      <c r="AQ10" s="65">
        <v>0.58333333333333337</v>
      </c>
      <c r="AR10" s="1186"/>
      <c r="AS10" s="1166"/>
      <c r="AT10" s="1168"/>
      <c r="AU10" s="1170"/>
      <c r="AV10" s="1174"/>
      <c r="AW10" s="1175"/>
      <c r="AX10" s="1176"/>
    </row>
    <row r="11" spans="1:50" ht="24.95" customHeight="1">
      <c r="A11" s="1206">
        <v>2</v>
      </c>
      <c r="B11" s="1207"/>
      <c r="C11" s="60"/>
      <c r="D11" s="61"/>
      <c r="E11" s="1189"/>
      <c r="F11" s="1181"/>
      <c r="G11" s="1204" t="str">
        <f>IF(F11="","",TEXT(F11,"aaa"))</f>
        <v/>
      </c>
      <c r="H11" s="62"/>
      <c r="I11" s="1191">
        <f>H12-H11</f>
        <v>0</v>
      </c>
      <c r="J11" s="1193"/>
      <c r="K11" s="1167"/>
      <c r="L11" s="1169"/>
      <c r="M11" s="1195"/>
      <c r="N11" s="1196"/>
      <c r="O11" s="1202"/>
      <c r="P11" s="1181"/>
      <c r="Q11" s="1204" t="str">
        <f>IF(P11="","",TEXT(P11,"aaa"))</f>
        <v/>
      </c>
      <c r="R11" s="62"/>
      <c r="S11" s="1191">
        <f>R12-R11</f>
        <v>0</v>
      </c>
      <c r="T11" s="1193"/>
      <c r="U11" s="1167"/>
      <c r="V11" s="1169"/>
      <c r="W11" s="1195"/>
      <c r="X11" s="1196"/>
      <c r="Y11" s="1197"/>
      <c r="Z11" s="1201">
        <v>2</v>
      </c>
      <c r="AA11" s="1229" t="s">
        <v>46</v>
      </c>
      <c r="AB11" s="63" t="s">
        <v>47</v>
      </c>
      <c r="AC11" s="61"/>
      <c r="AD11" s="64" t="s">
        <v>36</v>
      </c>
      <c r="AE11" s="1181">
        <v>45566</v>
      </c>
      <c r="AF11" s="1183" t="s">
        <v>48</v>
      </c>
      <c r="AG11" s="62">
        <v>0.39583333333333331</v>
      </c>
      <c r="AH11" s="1185">
        <f t="shared" ref="AH11" si="1">AG12-AG11</f>
        <v>3.125E-2</v>
      </c>
      <c r="AI11" s="1165" t="s">
        <v>49</v>
      </c>
      <c r="AJ11" s="1167">
        <v>8</v>
      </c>
      <c r="AK11" s="1169" t="s">
        <v>43</v>
      </c>
      <c r="AL11" s="1171" t="s">
        <v>40</v>
      </c>
      <c r="AM11" s="1172"/>
      <c r="AN11" s="1179"/>
      <c r="AO11" s="1181">
        <v>45590</v>
      </c>
      <c r="AP11" s="1183" t="s">
        <v>37</v>
      </c>
      <c r="AQ11" s="62">
        <v>0.41666666666666669</v>
      </c>
      <c r="AR11" s="1185">
        <f t="shared" ref="AR11" si="2">AQ12-AQ11</f>
        <v>4.166666666666663E-2</v>
      </c>
      <c r="AS11" s="1165" t="s">
        <v>41</v>
      </c>
      <c r="AT11" s="1167" t="s">
        <v>50</v>
      </c>
      <c r="AU11" s="1169" t="s">
        <v>43</v>
      </c>
      <c r="AV11" s="1171" t="s">
        <v>44</v>
      </c>
      <c r="AW11" s="1172"/>
      <c r="AX11" s="1173"/>
    </row>
    <row r="12" spans="1:50" ht="24.95" customHeight="1">
      <c r="A12" s="1206"/>
      <c r="B12" s="1208"/>
      <c r="C12" s="1177"/>
      <c r="D12" s="1178"/>
      <c r="E12" s="1190"/>
      <c r="F12" s="1182"/>
      <c r="G12" s="1205"/>
      <c r="H12" s="65"/>
      <c r="I12" s="1192"/>
      <c r="J12" s="1194"/>
      <c r="K12" s="1168"/>
      <c r="L12" s="1170"/>
      <c r="M12" s="1198"/>
      <c r="N12" s="1199"/>
      <c r="O12" s="1203"/>
      <c r="P12" s="1182"/>
      <c r="Q12" s="1205"/>
      <c r="R12" s="65"/>
      <c r="S12" s="1192"/>
      <c r="T12" s="1194"/>
      <c r="U12" s="1168"/>
      <c r="V12" s="1170"/>
      <c r="W12" s="1198"/>
      <c r="X12" s="1199"/>
      <c r="Y12" s="1200"/>
      <c r="Z12" s="1201"/>
      <c r="AA12" s="1230"/>
      <c r="AB12" s="1177" t="s">
        <v>51</v>
      </c>
      <c r="AC12" s="1228"/>
      <c r="AD12" s="66"/>
      <c r="AE12" s="1182"/>
      <c r="AF12" s="1184"/>
      <c r="AG12" s="65">
        <v>0.42708333333333331</v>
      </c>
      <c r="AH12" s="1186"/>
      <c r="AI12" s="1166"/>
      <c r="AJ12" s="1168"/>
      <c r="AK12" s="1170"/>
      <c r="AL12" s="1174"/>
      <c r="AM12" s="1175"/>
      <c r="AN12" s="1180"/>
      <c r="AO12" s="1182"/>
      <c r="AP12" s="1184"/>
      <c r="AQ12" s="65">
        <v>0.45833333333333331</v>
      </c>
      <c r="AR12" s="1186"/>
      <c r="AS12" s="1166"/>
      <c r="AT12" s="1168"/>
      <c r="AU12" s="1170"/>
      <c r="AV12" s="1174"/>
      <c r="AW12" s="1175"/>
      <c r="AX12" s="1176"/>
    </row>
    <row r="13" spans="1:50" ht="24.95" customHeight="1">
      <c r="A13" s="1206">
        <v>3</v>
      </c>
      <c r="B13" s="1207"/>
      <c r="C13" s="60"/>
      <c r="D13" s="61"/>
      <c r="E13" s="1189"/>
      <c r="F13" s="1181"/>
      <c r="G13" s="1204" t="str">
        <f>IF(F13="","",TEXT(F13,"aaa"))</f>
        <v/>
      </c>
      <c r="H13" s="62"/>
      <c r="I13" s="1191">
        <f>H14-H13</f>
        <v>0</v>
      </c>
      <c r="J13" s="1193"/>
      <c r="K13" s="1167"/>
      <c r="L13" s="1169"/>
      <c r="M13" s="1195"/>
      <c r="N13" s="1196"/>
      <c r="O13" s="1202"/>
      <c r="P13" s="1181"/>
      <c r="Q13" s="1204" t="str">
        <f>IF(P13="","",TEXT(P13,"aaa"))</f>
        <v/>
      </c>
      <c r="R13" s="62"/>
      <c r="S13" s="1191">
        <f>R14-R13</f>
        <v>0</v>
      </c>
      <c r="T13" s="1193"/>
      <c r="U13" s="1167"/>
      <c r="V13" s="1169"/>
      <c r="W13" s="1195"/>
      <c r="X13" s="1196"/>
      <c r="Y13" s="1197"/>
      <c r="Z13" s="1201">
        <v>3</v>
      </c>
      <c r="AA13" s="1229" t="s">
        <v>52</v>
      </c>
      <c r="AB13" s="63" t="s">
        <v>53</v>
      </c>
      <c r="AC13" s="61"/>
      <c r="AD13" s="64" t="s">
        <v>54</v>
      </c>
      <c r="AE13" s="1181">
        <v>45603</v>
      </c>
      <c r="AF13" s="1183" t="s">
        <v>55</v>
      </c>
      <c r="AG13" s="62">
        <v>0.4375</v>
      </c>
      <c r="AH13" s="1185">
        <f t="shared" ref="AH13" si="3">AG14-AG13</f>
        <v>5.2083333333333315E-2</v>
      </c>
      <c r="AI13" s="1165" t="s">
        <v>56</v>
      </c>
      <c r="AJ13" s="1167" t="s">
        <v>57</v>
      </c>
      <c r="AK13" s="1169" t="s">
        <v>43</v>
      </c>
      <c r="AL13" s="1171" t="s">
        <v>58</v>
      </c>
      <c r="AM13" s="1172"/>
      <c r="AN13" s="1179"/>
      <c r="AO13" s="1181">
        <v>45603</v>
      </c>
      <c r="AP13" s="1183" t="s">
        <v>55</v>
      </c>
      <c r="AQ13" s="62">
        <v>0.55208333333333337</v>
      </c>
      <c r="AR13" s="1185">
        <f t="shared" ref="AR13" si="4">AQ14-AQ13</f>
        <v>8.3333333333333259E-2</v>
      </c>
      <c r="AS13" s="1165" t="s">
        <v>41</v>
      </c>
      <c r="AT13" s="1167">
        <v>148</v>
      </c>
      <c r="AU13" s="1169" t="s">
        <v>43</v>
      </c>
      <c r="AV13" s="1171" t="s">
        <v>59</v>
      </c>
      <c r="AW13" s="1172"/>
      <c r="AX13" s="1173"/>
    </row>
    <row r="14" spans="1:50" ht="24.95" customHeight="1">
      <c r="A14" s="1206"/>
      <c r="B14" s="1208"/>
      <c r="C14" s="1177"/>
      <c r="D14" s="1178"/>
      <c r="E14" s="1190"/>
      <c r="F14" s="1182"/>
      <c r="G14" s="1205"/>
      <c r="H14" s="65"/>
      <c r="I14" s="1192"/>
      <c r="J14" s="1194"/>
      <c r="K14" s="1168"/>
      <c r="L14" s="1170"/>
      <c r="M14" s="1198"/>
      <c r="N14" s="1199"/>
      <c r="O14" s="1203"/>
      <c r="P14" s="1182"/>
      <c r="Q14" s="1205"/>
      <c r="R14" s="65"/>
      <c r="S14" s="1192"/>
      <c r="T14" s="1194"/>
      <c r="U14" s="1168"/>
      <c r="V14" s="1170"/>
      <c r="W14" s="1198"/>
      <c r="X14" s="1199"/>
      <c r="Y14" s="1200"/>
      <c r="Z14" s="1201"/>
      <c r="AA14" s="1230"/>
      <c r="AB14" s="1177" t="s">
        <v>60</v>
      </c>
      <c r="AC14" s="1228"/>
      <c r="AD14" s="66"/>
      <c r="AE14" s="1182"/>
      <c r="AF14" s="1184"/>
      <c r="AG14" s="65">
        <v>0.48958333333333331</v>
      </c>
      <c r="AH14" s="1186"/>
      <c r="AI14" s="1166"/>
      <c r="AJ14" s="1168"/>
      <c r="AK14" s="1170"/>
      <c r="AL14" s="1174"/>
      <c r="AM14" s="1175"/>
      <c r="AN14" s="1180"/>
      <c r="AO14" s="1182"/>
      <c r="AP14" s="1184"/>
      <c r="AQ14" s="65">
        <v>0.63541666666666663</v>
      </c>
      <c r="AR14" s="1186"/>
      <c r="AS14" s="1166"/>
      <c r="AT14" s="1168"/>
      <c r="AU14" s="1170"/>
      <c r="AV14" s="1174"/>
      <c r="AW14" s="1175"/>
      <c r="AX14" s="1176"/>
    </row>
    <row r="15" spans="1:50" ht="24.95" customHeight="1">
      <c r="A15" s="1206">
        <v>4</v>
      </c>
      <c r="B15" s="1207"/>
      <c r="C15" s="60"/>
      <c r="D15" s="61"/>
      <c r="E15" s="1189"/>
      <c r="F15" s="1181"/>
      <c r="G15" s="1204" t="str">
        <f>IF(F15="","",TEXT(F15,"aaa"))</f>
        <v/>
      </c>
      <c r="H15" s="62"/>
      <c r="I15" s="1191">
        <f>H16-H15</f>
        <v>0</v>
      </c>
      <c r="J15" s="1193"/>
      <c r="K15" s="1167"/>
      <c r="L15" s="1169"/>
      <c r="M15" s="1195"/>
      <c r="N15" s="1196"/>
      <c r="O15" s="1202"/>
      <c r="P15" s="1181"/>
      <c r="Q15" s="1204" t="str">
        <f>IF(P15="","",TEXT(P15,"aaa"))</f>
        <v/>
      </c>
      <c r="R15" s="62"/>
      <c r="S15" s="1191">
        <f>R16-R15</f>
        <v>0</v>
      </c>
      <c r="T15" s="1193"/>
      <c r="U15" s="1167"/>
      <c r="V15" s="1169"/>
      <c r="W15" s="1195"/>
      <c r="X15" s="1196"/>
      <c r="Y15" s="1197"/>
      <c r="Z15" s="1201">
        <v>4</v>
      </c>
      <c r="AA15" s="67"/>
      <c r="AB15" s="63"/>
      <c r="AC15" s="61"/>
      <c r="AD15" s="64"/>
      <c r="AE15" s="1181"/>
      <c r="AF15" s="1183"/>
      <c r="AG15" s="62"/>
      <c r="AH15" s="1185">
        <f t="shared" ref="AH15" si="5">AG16-AG15</f>
        <v>0</v>
      </c>
      <c r="AI15" s="1165"/>
      <c r="AJ15" s="1167"/>
      <c r="AK15" s="1169"/>
      <c r="AL15" s="1171"/>
      <c r="AM15" s="1172"/>
      <c r="AN15" s="1179"/>
      <c r="AO15" s="1181"/>
      <c r="AP15" s="1183"/>
      <c r="AQ15" s="62"/>
      <c r="AR15" s="1185">
        <f t="shared" ref="AR15" si="6">AQ16-AQ15</f>
        <v>0</v>
      </c>
      <c r="AS15" s="1165"/>
      <c r="AT15" s="1167"/>
      <c r="AU15" s="1169"/>
      <c r="AV15" s="1171"/>
      <c r="AW15" s="1172"/>
      <c r="AX15" s="1173"/>
    </row>
    <row r="16" spans="1:50" ht="24.95" customHeight="1">
      <c r="A16" s="1206"/>
      <c r="B16" s="1208"/>
      <c r="C16" s="1177"/>
      <c r="D16" s="1178"/>
      <c r="E16" s="1190"/>
      <c r="F16" s="1182"/>
      <c r="G16" s="1205"/>
      <c r="H16" s="65"/>
      <c r="I16" s="1192"/>
      <c r="J16" s="1194"/>
      <c r="K16" s="1168"/>
      <c r="L16" s="1170"/>
      <c r="M16" s="1198"/>
      <c r="N16" s="1199"/>
      <c r="O16" s="1203"/>
      <c r="P16" s="1182"/>
      <c r="Q16" s="1205"/>
      <c r="R16" s="65"/>
      <c r="S16" s="1192"/>
      <c r="T16" s="1194"/>
      <c r="U16" s="1168"/>
      <c r="V16" s="1170"/>
      <c r="W16" s="1198"/>
      <c r="X16" s="1199"/>
      <c r="Y16" s="1200"/>
      <c r="Z16" s="1201"/>
      <c r="AA16" s="68"/>
      <c r="AB16" s="1177"/>
      <c r="AC16" s="1228"/>
      <c r="AD16" s="66"/>
      <c r="AE16" s="1182"/>
      <c r="AF16" s="1184"/>
      <c r="AG16" s="65"/>
      <c r="AH16" s="1186"/>
      <c r="AI16" s="1166"/>
      <c r="AJ16" s="1168"/>
      <c r="AK16" s="1170"/>
      <c r="AL16" s="1174"/>
      <c r="AM16" s="1175"/>
      <c r="AN16" s="1180"/>
      <c r="AO16" s="1182"/>
      <c r="AP16" s="1184"/>
      <c r="AQ16" s="65"/>
      <c r="AR16" s="1186"/>
      <c r="AS16" s="1166"/>
      <c r="AT16" s="1168"/>
      <c r="AU16" s="1170"/>
      <c r="AV16" s="1174"/>
      <c r="AW16" s="1175"/>
      <c r="AX16" s="1176"/>
    </row>
    <row r="17" spans="1:50" ht="24.95" customHeight="1">
      <c r="A17" s="1206">
        <v>5</v>
      </c>
      <c r="B17" s="1207"/>
      <c r="C17" s="60"/>
      <c r="D17" s="61"/>
      <c r="E17" s="1189"/>
      <c r="F17" s="1181"/>
      <c r="G17" s="1204" t="str">
        <f>IF(F17="","",TEXT(F17,"aaa"))</f>
        <v/>
      </c>
      <c r="H17" s="62"/>
      <c r="I17" s="1191">
        <f>H18-H17</f>
        <v>0</v>
      </c>
      <c r="J17" s="1193"/>
      <c r="K17" s="1167"/>
      <c r="L17" s="1169"/>
      <c r="M17" s="1195"/>
      <c r="N17" s="1196"/>
      <c r="O17" s="1202"/>
      <c r="P17" s="1181"/>
      <c r="Q17" s="1204" t="str">
        <f>IF(P17="","",TEXT(P17,"aaa"))</f>
        <v/>
      </c>
      <c r="R17" s="62"/>
      <c r="S17" s="1191">
        <f>R18-R17</f>
        <v>0</v>
      </c>
      <c r="T17" s="1193"/>
      <c r="U17" s="1167"/>
      <c r="V17" s="1169"/>
      <c r="W17" s="1195"/>
      <c r="X17" s="1196"/>
      <c r="Y17" s="1197"/>
      <c r="Z17" s="1201">
        <v>5</v>
      </c>
      <c r="AA17" s="1187"/>
      <c r="AB17" s="63"/>
      <c r="AC17" s="61"/>
      <c r="AD17" s="1189"/>
      <c r="AE17" s="1181"/>
      <c r="AF17" s="1183"/>
      <c r="AG17" s="62"/>
      <c r="AH17" s="1185">
        <f t="shared" ref="AH17" si="7">AG18-AG17</f>
        <v>0</v>
      </c>
      <c r="AI17" s="1165"/>
      <c r="AJ17" s="1167"/>
      <c r="AK17" s="1169"/>
      <c r="AL17" s="1171"/>
      <c r="AM17" s="1172"/>
      <c r="AN17" s="1179"/>
      <c r="AO17" s="1181"/>
      <c r="AP17" s="1183" t="s">
        <v>61</v>
      </c>
      <c r="AQ17" s="62"/>
      <c r="AR17" s="1185">
        <f t="shared" ref="AR17" si="8">AQ18-AQ17</f>
        <v>0</v>
      </c>
      <c r="AS17" s="1165"/>
      <c r="AT17" s="1167"/>
      <c r="AU17" s="1169"/>
      <c r="AV17" s="1171"/>
      <c r="AW17" s="1172"/>
      <c r="AX17" s="1173"/>
    </row>
    <row r="18" spans="1:50" ht="24.95" customHeight="1">
      <c r="A18" s="1206"/>
      <c r="B18" s="1208"/>
      <c r="C18" s="1177"/>
      <c r="D18" s="1178"/>
      <c r="E18" s="1190"/>
      <c r="F18" s="1182"/>
      <c r="G18" s="1205"/>
      <c r="H18" s="65"/>
      <c r="I18" s="1192"/>
      <c r="J18" s="1194"/>
      <c r="K18" s="1168"/>
      <c r="L18" s="1170"/>
      <c r="M18" s="1198"/>
      <c r="N18" s="1199"/>
      <c r="O18" s="1203"/>
      <c r="P18" s="1182"/>
      <c r="Q18" s="1205"/>
      <c r="R18" s="65"/>
      <c r="S18" s="1192"/>
      <c r="T18" s="1194"/>
      <c r="U18" s="1168"/>
      <c r="V18" s="1170"/>
      <c r="W18" s="1198"/>
      <c r="X18" s="1199"/>
      <c r="Y18" s="1200"/>
      <c r="Z18" s="1201"/>
      <c r="AA18" s="1188"/>
      <c r="AB18" s="1177"/>
      <c r="AC18" s="1178"/>
      <c r="AD18" s="1190"/>
      <c r="AE18" s="1182"/>
      <c r="AF18" s="1184"/>
      <c r="AG18" s="65"/>
      <c r="AH18" s="1186"/>
      <c r="AI18" s="1166"/>
      <c r="AJ18" s="1168"/>
      <c r="AK18" s="1170"/>
      <c r="AL18" s="1174"/>
      <c r="AM18" s="1175"/>
      <c r="AN18" s="1180"/>
      <c r="AO18" s="1182"/>
      <c r="AP18" s="1184"/>
      <c r="AQ18" s="65"/>
      <c r="AR18" s="1186"/>
      <c r="AS18" s="1166"/>
      <c r="AT18" s="1168"/>
      <c r="AU18" s="1170"/>
      <c r="AV18" s="1174"/>
      <c r="AW18" s="1175"/>
      <c r="AX18" s="1176"/>
    </row>
    <row r="19" spans="1:50" ht="24.95" customHeight="1">
      <c r="A19" s="1206">
        <v>6</v>
      </c>
      <c r="B19" s="1207"/>
      <c r="C19" s="60"/>
      <c r="D19" s="61"/>
      <c r="E19" s="1189"/>
      <c r="F19" s="1181"/>
      <c r="G19" s="1204" t="str">
        <f>IF(F19="","",TEXT(F19,"aaa"))</f>
        <v/>
      </c>
      <c r="H19" s="62"/>
      <c r="I19" s="1191">
        <f>H20-H19</f>
        <v>0</v>
      </c>
      <c r="J19" s="1193"/>
      <c r="K19" s="1167"/>
      <c r="L19" s="1169"/>
      <c r="M19" s="1195"/>
      <c r="N19" s="1196"/>
      <c r="O19" s="1202"/>
      <c r="P19" s="1181"/>
      <c r="Q19" s="1204" t="str">
        <f>IF(P19="","",TEXT(P19,"aaa"))</f>
        <v/>
      </c>
      <c r="R19" s="62"/>
      <c r="S19" s="1191">
        <f>R20-R19</f>
        <v>0</v>
      </c>
      <c r="T19" s="1193"/>
      <c r="U19" s="1167"/>
      <c r="V19" s="1169"/>
      <c r="W19" s="1195"/>
      <c r="X19" s="1196"/>
      <c r="Y19" s="1197"/>
      <c r="Z19" s="1201">
        <v>6</v>
      </c>
      <c r="AA19" s="1187"/>
      <c r="AB19" s="63"/>
      <c r="AC19" s="61"/>
      <c r="AD19" s="1189"/>
      <c r="AE19" s="1181"/>
      <c r="AF19" s="1183"/>
      <c r="AG19" s="62"/>
      <c r="AH19" s="1185">
        <f t="shared" ref="AH19" si="9">AG20-AG19</f>
        <v>0</v>
      </c>
      <c r="AI19" s="1165"/>
      <c r="AJ19" s="1167"/>
      <c r="AK19" s="1169"/>
      <c r="AL19" s="1171"/>
      <c r="AM19" s="1172"/>
      <c r="AN19" s="1179"/>
      <c r="AO19" s="1181"/>
      <c r="AP19" s="1183" t="s">
        <v>61</v>
      </c>
      <c r="AQ19" s="62"/>
      <c r="AR19" s="1185">
        <f t="shared" ref="AR19" si="10">AQ20-AQ19</f>
        <v>0</v>
      </c>
      <c r="AS19" s="1165"/>
      <c r="AT19" s="1167"/>
      <c r="AU19" s="1169"/>
      <c r="AV19" s="1171"/>
      <c r="AW19" s="1172"/>
      <c r="AX19" s="1173"/>
    </row>
    <row r="20" spans="1:50" ht="24.95" customHeight="1">
      <c r="A20" s="1206"/>
      <c r="B20" s="1208"/>
      <c r="C20" s="1177"/>
      <c r="D20" s="1178"/>
      <c r="E20" s="1190"/>
      <c r="F20" s="1182"/>
      <c r="G20" s="1205"/>
      <c r="H20" s="65"/>
      <c r="I20" s="1192"/>
      <c r="J20" s="1194"/>
      <c r="K20" s="1168"/>
      <c r="L20" s="1170"/>
      <c r="M20" s="1198"/>
      <c r="N20" s="1199"/>
      <c r="O20" s="1203"/>
      <c r="P20" s="1182"/>
      <c r="Q20" s="1205"/>
      <c r="R20" s="65"/>
      <c r="S20" s="1192"/>
      <c r="T20" s="1194"/>
      <c r="U20" s="1168"/>
      <c r="V20" s="1170"/>
      <c r="W20" s="1198"/>
      <c r="X20" s="1199"/>
      <c r="Y20" s="1200"/>
      <c r="Z20" s="1201"/>
      <c r="AA20" s="1188"/>
      <c r="AB20" s="1177"/>
      <c r="AC20" s="1178"/>
      <c r="AD20" s="1190"/>
      <c r="AE20" s="1182"/>
      <c r="AF20" s="1184"/>
      <c r="AG20" s="65"/>
      <c r="AH20" s="1186"/>
      <c r="AI20" s="1166"/>
      <c r="AJ20" s="1168"/>
      <c r="AK20" s="1170"/>
      <c r="AL20" s="1174"/>
      <c r="AM20" s="1175"/>
      <c r="AN20" s="1180"/>
      <c r="AO20" s="1182"/>
      <c r="AP20" s="1184"/>
      <c r="AQ20" s="65"/>
      <c r="AR20" s="1186"/>
      <c r="AS20" s="1166"/>
      <c r="AT20" s="1168"/>
      <c r="AU20" s="1170"/>
      <c r="AV20" s="1174"/>
      <c r="AW20" s="1175"/>
      <c r="AX20" s="1176"/>
    </row>
    <row r="21" spans="1:50" ht="24.95" customHeight="1">
      <c r="A21" s="1206">
        <v>7</v>
      </c>
      <c r="B21" s="1207"/>
      <c r="C21" s="60"/>
      <c r="D21" s="61"/>
      <c r="E21" s="1189"/>
      <c r="F21" s="1181"/>
      <c r="G21" s="1204" t="str">
        <f>IF(F21="","",TEXT(F21,"aaa"))</f>
        <v/>
      </c>
      <c r="H21" s="62"/>
      <c r="I21" s="1191">
        <f>H22-H21</f>
        <v>0</v>
      </c>
      <c r="J21" s="1193"/>
      <c r="K21" s="1167"/>
      <c r="L21" s="1169"/>
      <c r="M21" s="1195"/>
      <c r="N21" s="1196"/>
      <c r="O21" s="1202"/>
      <c r="P21" s="1181"/>
      <c r="Q21" s="1204" t="str">
        <f>IF(P21="","",TEXT(P21,"aaa"))</f>
        <v/>
      </c>
      <c r="R21" s="62"/>
      <c r="S21" s="1191">
        <f>R22-R21</f>
        <v>0</v>
      </c>
      <c r="T21" s="1193"/>
      <c r="U21" s="1167"/>
      <c r="V21" s="1169"/>
      <c r="W21" s="1195"/>
      <c r="X21" s="1196"/>
      <c r="Y21" s="1197"/>
      <c r="Z21" s="1201">
        <v>7</v>
      </c>
      <c r="AA21" s="1187"/>
      <c r="AB21" s="63"/>
      <c r="AC21" s="61"/>
      <c r="AD21" s="1189"/>
      <c r="AE21" s="1181"/>
      <c r="AF21" s="1183"/>
      <c r="AG21" s="62"/>
      <c r="AH21" s="1185">
        <f t="shared" ref="AH21" si="11">AG22-AG21</f>
        <v>0</v>
      </c>
      <c r="AI21" s="1165"/>
      <c r="AJ21" s="1167"/>
      <c r="AK21" s="1169"/>
      <c r="AL21" s="1171"/>
      <c r="AM21" s="1172"/>
      <c r="AN21" s="1179"/>
      <c r="AO21" s="1181"/>
      <c r="AP21" s="1183" t="s">
        <v>61</v>
      </c>
      <c r="AQ21" s="62"/>
      <c r="AR21" s="1185">
        <f t="shared" ref="AR21" si="12">AQ22-AQ21</f>
        <v>0</v>
      </c>
      <c r="AS21" s="1165"/>
      <c r="AT21" s="1167"/>
      <c r="AU21" s="1169"/>
      <c r="AV21" s="1171"/>
      <c r="AW21" s="1172"/>
      <c r="AX21" s="1173"/>
    </row>
    <row r="22" spans="1:50" ht="24.95" customHeight="1">
      <c r="A22" s="1206"/>
      <c r="B22" s="1208"/>
      <c r="C22" s="1177"/>
      <c r="D22" s="1178"/>
      <c r="E22" s="1190"/>
      <c r="F22" s="1182"/>
      <c r="G22" s="1205"/>
      <c r="H22" s="65"/>
      <c r="I22" s="1192"/>
      <c r="J22" s="1194"/>
      <c r="K22" s="1168"/>
      <c r="L22" s="1170"/>
      <c r="M22" s="1198"/>
      <c r="N22" s="1199"/>
      <c r="O22" s="1203"/>
      <c r="P22" s="1182"/>
      <c r="Q22" s="1205"/>
      <c r="R22" s="65"/>
      <c r="S22" s="1192"/>
      <c r="T22" s="1194"/>
      <c r="U22" s="1168"/>
      <c r="V22" s="1170"/>
      <c r="W22" s="1198"/>
      <c r="X22" s="1199"/>
      <c r="Y22" s="1200"/>
      <c r="Z22" s="1201"/>
      <c r="AA22" s="1188"/>
      <c r="AB22" s="1177"/>
      <c r="AC22" s="1178"/>
      <c r="AD22" s="1190"/>
      <c r="AE22" s="1182"/>
      <c r="AF22" s="1184"/>
      <c r="AG22" s="65"/>
      <c r="AH22" s="1186"/>
      <c r="AI22" s="1166"/>
      <c r="AJ22" s="1168"/>
      <c r="AK22" s="1170"/>
      <c r="AL22" s="1174"/>
      <c r="AM22" s="1175"/>
      <c r="AN22" s="1180"/>
      <c r="AO22" s="1182"/>
      <c r="AP22" s="1184"/>
      <c r="AQ22" s="65"/>
      <c r="AR22" s="1186"/>
      <c r="AS22" s="1166"/>
      <c r="AT22" s="1168"/>
      <c r="AU22" s="1170"/>
      <c r="AV22" s="1174"/>
      <c r="AW22" s="1175"/>
      <c r="AX22" s="1176"/>
    </row>
    <row r="23" spans="1:50" ht="24.95" customHeight="1">
      <c r="A23" s="1206">
        <v>8</v>
      </c>
      <c r="B23" s="1207"/>
      <c r="C23" s="60"/>
      <c r="D23" s="61"/>
      <c r="E23" s="1189"/>
      <c r="F23" s="1181"/>
      <c r="G23" s="1204" t="str">
        <f>IF(F23="","",TEXT(F23,"aaa"))</f>
        <v/>
      </c>
      <c r="H23" s="62"/>
      <c r="I23" s="1191">
        <f>H24-H23</f>
        <v>0</v>
      </c>
      <c r="J23" s="1193"/>
      <c r="K23" s="1167"/>
      <c r="L23" s="1169"/>
      <c r="M23" s="1195"/>
      <c r="N23" s="1196"/>
      <c r="O23" s="1202"/>
      <c r="P23" s="1181"/>
      <c r="Q23" s="1204" t="str">
        <f>IF(P23="","",TEXT(P23,"aaa"))</f>
        <v/>
      </c>
      <c r="R23" s="62"/>
      <c r="S23" s="1191">
        <f>R24-R23</f>
        <v>0</v>
      </c>
      <c r="T23" s="1193"/>
      <c r="U23" s="1167"/>
      <c r="V23" s="1169"/>
      <c r="W23" s="1195"/>
      <c r="X23" s="1196"/>
      <c r="Y23" s="1197"/>
      <c r="Z23" s="1201">
        <v>8</v>
      </c>
      <c r="AA23" s="1187"/>
      <c r="AB23" s="63"/>
      <c r="AC23" s="61"/>
      <c r="AD23" s="1189"/>
      <c r="AE23" s="1181"/>
      <c r="AF23" s="1183" t="s">
        <v>61</v>
      </c>
      <c r="AG23" s="62"/>
      <c r="AH23" s="1185">
        <f t="shared" ref="AH23" si="13">AG24-AG23</f>
        <v>0</v>
      </c>
      <c r="AI23" s="1165"/>
      <c r="AJ23" s="1167"/>
      <c r="AK23" s="1169"/>
      <c r="AL23" s="1171"/>
      <c r="AM23" s="1172"/>
      <c r="AN23" s="1179"/>
      <c r="AO23" s="1181"/>
      <c r="AP23" s="1183" t="s">
        <v>61</v>
      </c>
      <c r="AQ23" s="62"/>
      <c r="AR23" s="1185">
        <f t="shared" ref="AR23" si="14">AQ24-AQ23</f>
        <v>0</v>
      </c>
      <c r="AS23" s="1165"/>
      <c r="AT23" s="1167"/>
      <c r="AU23" s="1169"/>
      <c r="AV23" s="1171"/>
      <c r="AW23" s="1172"/>
      <c r="AX23" s="1173"/>
    </row>
    <row r="24" spans="1:50" ht="24.95" customHeight="1">
      <c r="A24" s="1206"/>
      <c r="B24" s="1208"/>
      <c r="C24" s="1177"/>
      <c r="D24" s="1178"/>
      <c r="E24" s="1190"/>
      <c r="F24" s="1182"/>
      <c r="G24" s="1205"/>
      <c r="H24" s="65"/>
      <c r="I24" s="1192"/>
      <c r="J24" s="1194"/>
      <c r="K24" s="1168"/>
      <c r="L24" s="1170"/>
      <c r="M24" s="1198"/>
      <c r="N24" s="1199"/>
      <c r="O24" s="1203"/>
      <c r="P24" s="1182"/>
      <c r="Q24" s="1205"/>
      <c r="R24" s="65"/>
      <c r="S24" s="1192"/>
      <c r="T24" s="1194"/>
      <c r="U24" s="1168"/>
      <c r="V24" s="1170"/>
      <c r="W24" s="1198"/>
      <c r="X24" s="1199"/>
      <c r="Y24" s="1200"/>
      <c r="Z24" s="1201"/>
      <c r="AA24" s="1188"/>
      <c r="AB24" s="1177"/>
      <c r="AC24" s="1178"/>
      <c r="AD24" s="1190"/>
      <c r="AE24" s="1182"/>
      <c r="AF24" s="1184"/>
      <c r="AG24" s="65"/>
      <c r="AH24" s="1186"/>
      <c r="AI24" s="1166"/>
      <c r="AJ24" s="1168"/>
      <c r="AK24" s="1170"/>
      <c r="AL24" s="1174"/>
      <c r="AM24" s="1175"/>
      <c r="AN24" s="1180"/>
      <c r="AO24" s="1182"/>
      <c r="AP24" s="1184"/>
      <c r="AQ24" s="65"/>
      <c r="AR24" s="1186"/>
      <c r="AS24" s="1166"/>
      <c r="AT24" s="1168"/>
      <c r="AU24" s="1170"/>
      <c r="AV24" s="1174"/>
      <c r="AW24" s="1175"/>
      <c r="AX24" s="1176"/>
    </row>
    <row r="25" spans="1:50" ht="24.95" customHeight="1">
      <c r="A25" s="1206">
        <v>9</v>
      </c>
      <c r="B25" s="1207"/>
      <c r="C25" s="60"/>
      <c r="D25" s="61"/>
      <c r="E25" s="1189"/>
      <c r="F25" s="1181"/>
      <c r="G25" s="1204" t="str">
        <f>IF(F25="","",TEXT(F25,"aaa"))</f>
        <v/>
      </c>
      <c r="H25" s="62"/>
      <c r="I25" s="1191">
        <f>H26-H25</f>
        <v>0</v>
      </c>
      <c r="J25" s="1193"/>
      <c r="K25" s="1167"/>
      <c r="L25" s="1169"/>
      <c r="M25" s="1195"/>
      <c r="N25" s="1196"/>
      <c r="O25" s="1202"/>
      <c r="P25" s="1181"/>
      <c r="Q25" s="1204" t="str">
        <f>IF(P25="","",TEXT(P25,"aaa"))</f>
        <v/>
      </c>
      <c r="R25" s="62"/>
      <c r="S25" s="1191">
        <f>R26-R25</f>
        <v>0</v>
      </c>
      <c r="T25" s="1193"/>
      <c r="U25" s="1167"/>
      <c r="V25" s="1169"/>
      <c r="W25" s="1195"/>
      <c r="X25" s="1196"/>
      <c r="Y25" s="1197"/>
      <c r="Z25" s="1201">
        <v>9</v>
      </c>
      <c r="AA25" s="1187"/>
      <c r="AB25" s="63"/>
      <c r="AC25" s="61"/>
      <c r="AD25" s="1189"/>
      <c r="AE25" s="1181"/>
      <c r="AF25" s="1183" t="s">
        <v>61</v>
      </c>
      <c r="AG25" s="62"/>
      <c r="AH25" s="1185">
        <f t="shared" ref="AH25" si="15">AG26-AG25</f>
        <v>0</v>
      </c>
      <c r="AI25" s="1165"/>
      <c r="AJ25" s="1167"/>
      <c r="AK25" s="1169"/>
      <c r="AL25" s="1171"/>
      <c r="AM25" s="1172"/>
      <c r="AN25" s="1179"/>
      <c r="AO25" s="1181"/>
      <c r="AP25" s="1183" t="s">
        <v>61</v>
      </c>
      <c r="AQ25" s="62"/>
      <c r="AR25" s="1185">
        <f t="shared" ref="AR25" si="16">AQ26-AQ25</f>
        <v>0</v>
      </c>
      <c r="AS25" s="1165"/>
      <c r="AT25" s="1167"/>
      <c r="AU25" s="1169"/>
      <c r="AV25" s="1171"/>
      <c r="AW25" s="1172"/>
      <c r="AX25" s="1173"/>
    </row>
    <row r="26" spans="1:50" ht="24.95" customHeight="1">
      <c r="A26" s="1206"/>
      <c r="B26" s="1208"/>
      <c r="C26" s="1177"/>
      <c r="D26" s="1178"/>
      <c r="E26" s="1190"/>
      <c r="F26" s="1182"/>
      <c r="G26" s="1205"/>
      <c r="H26" s="65"/>
      <c r="I26" s="1192"/>
      <c r="J26" s="1194"/>
      <c r="K26" s="1168"/>
      <c r="L26" s="1170"/>
      <c r="M26" s="1198"/>
      <c r="N26" s="1199"/>
      <c r="O26" s="1203"/>
      <c r="P26" s="1182"/>
      <c r="Q26" s="1205"/>
      <c r="R26" s="65"/>
      <c r="S26" s="1192"/>
      <c r="T26" s="1194"/>
      <c r="U26" s="1168"/>
      <c r="V26" s="1170"/>
      <c r="W26" s="1198"/>
      <c r="X26" s="1199"/>
      <c r="Y26" s="1200"/>
      <c r="Z26" s="1201"/>
      <c r="AA26" s="1188"/>
      <c r="AB26" s="1177"/>
      <c r="AC26" s="1178"/>
      <c r="AD26" s="1190"/>
      <c r="AE26" s="1182"/>
      <c r="AF26" s="1184"/>
      <c r="AG26" s="65"/>
      <c r="AH26" s="1186"/>
      <c r="AI26" s="1166"/>
      <c r="AJ26" s="1168"/>
      <c r="AK26" s="1170"/>
      <c r="AL26" s="1174"/>
      <c r="AM26" s="1175"/>
      <c r="AN26" s="1180"/>
      <c r="AO26" s="1182"/>
      <c r="AP26" s="1184"/>
      <c r="AQ26" s="65"/>
      <c r="AR26" s="1186"/>
      <c r="AS26" s="1166"/>
      <c r="AT26" s="1168"/>
      <c r="AU26" s="1170"/>
      <c r="AV26" s="1174"/>
      <c r="AW26" s="1175"/>
      <c r="AX26" s="1176"/>
    </row>
    <row r="27" spans="1:50" ht="24.95" customHeight="1">
      <c r="A27" s="1206">
        <v>10</v>
      </c>
      <c r="B27" s="1207"/>
      <c r="C27" s="60"/>
      <c r="D27" s="61"/>
      <c r="E27" s="1189"/>
      <c r="F27" s="1181"/>
      <c r="G27" s="1204" t="str">
        <f>IF(F27="","",TEXT(F27,"aaa"))</f>
        <v/>
      </c>
      <c r="H27" s="62"/>
      <c r="I27" s="1191">
        <f>H28-H27</f>
        <v>0</v>
      </c>
      <c r="J27" s="1193"/>
      <c r="K27" s="1167"/>
      <c r="L27" s="1169"/>
      <c r="M27" s="1195"/>
      <c r="N27" s="1196"/>
      <c r="O27" s="1202"/>
      <c r="P27" s="1181"/>
      <c r="Q27" s="1204" t="str">
        <f>IF(P27="","",TEXT(P27,"aaa"))</f>
        <v/>
      </c>
      <c r="R27" s="62"/>
      <c r="S27" s="1191">
        <f>R28-R27</f>
        <v>0</v>
      </c>
      <c r="T27" s="1193"/>
      <c r="U27" s="1167"/>
      <c r="V27" s="1169"/>
      <c r="W27" s="1195"/>
      <c r="X27" s="1196"/>
      <c r="Y27" s="1197"/>
      <c r="Z27" s="1201">
        <v>10</v>
      </c>
      <c r="AA27" s="1187"/>
      <c r="AB27" s="63"/>
      <c r="AC27" s="61"/>
      <c r="AD27" s="1189"/>
      <c r="AE27" s="1181"/>
      <c r="AF27" s="1183" t="s">
        <v>61</v>
      </c>
      <c r="AG27" s="62"/>
      <c r="AH27" s="1185">
        <f t="shared" ref="AH27" si="17">AG28-AG27</f>
        <v>0</v>
      </c>
      <c r="AI27" s="1165"/>
      <c r="AJ27" s="1167"/>
      <c r="AK27" s="1169"/>
      <c r="AL27" s="1171"/>
      <c r="AM27" s="1172"/>
      <c r="AN27" s="1179"/>
      <c r="AO27" s="1181"/>
      <c r="AP27" s="1183" t="s">
        <v>61</v>
      </c>
      <c r="AQ27" s="62"/>
      <c r="AR27" s="1185">
        <f t="shared" ref="AR27" si="18">AQ28-AQ27</f>
        <v>0</v>
      </c>
      <c r="AS27" s="1165"/>
      <c r="AT27" s="1167"/>
      <c r="AU27" s="1169"/>
      <c r="AV27" s="1171"/>
      <c r="AW27" s="1172"/>
      <c r="AX27" s="1173"/>
    </row>
    <row r="28" spans="1:50" ht="24.95" customHeight="1">
      <c r="A28" s="1206"/>
      <c r="B28" s="1208"/>
      <c r="C28" s="1177"/>
      <c r="D28" s="1178"/>
      <c r="E28" s="1190"/>
      <c r="F28" s="1182"/>
      <c r="G28" s="1205"/>
      <c r="H28" s="65"/>
      <c r="I28" s="1192"/>
      <c r="J28" s="1194"/>
      <c r="K28" s="1168"/>
      <c r="L28" s="1170"/>
      <c r="M28" s="1198"/>
      <c r="N28" s="1199"/>
      <c r="O28" s="1203"/>
      <c r="P28" s="1182"/>
      <c r="Q28" s="1205"/>
      <c r="R28" s="65"/>
      <c r="S28" s="1192"/>
      <c r="T28" s="1194"/>
      <c r="U28" s="1168"/>
      <c r="V28" s="1170"/>
      <c r="W28" s="1198"/>
      <c r="X28" s="1199"/>
      <c r="Y28" s="1200"/>
      <c r="Z28" s="1201"/>
      <c r="AA28" s="1188"/>
      <c r="AB28" s="1177"/>
      <c r="AC28" s="1178"/>
      <c r="AD28" s="1190"/>
      <c r="AE28" s="1182"/>
      <c r="AF28" s="1184"/>
      <c r="AG28" s="65"/>
      <c r="AH28" s="1186"/>
      <c r="AI28" s="1166"/>
      <c r="AJ28" s="1168"/>
      <c r="AK28" s="1170"/>
      <c r="AL28" s="1174"/>
      <c r="AM28" s="1175"/>
      <c r="AN28" s="1180"/>
      <c r="AO28" s="1182"/>
      <c r="AP28" s="1184"/>
      <c r="AQ28" s="65"/>
      <c r="AR28" s="1186"/>
      <c r="AS28" s="1166"/>
      <c r="AT28" s="1168"/>
      <c r="AU28" s="1170"/>
      <c r="AV28" s="1174"/>
      <c r="AW28" s="1175"/>
      <c r="AX28" s="1176"/>
    </row>
    <row r="29" spans="1:50" ht="24.95" customHeight="1">
      <c r="A29" s="1206">
        <v>11</v>
      </c>
      <c r="B29" s="1207"/>
      <c r="C29" s="60"/>
      <c r="D29" s="61"/>
      <c r="E29" s="1189"/>
      <c r="F29" s="1181"/>
      <c r="G29" s="1204" t="str">
        <f>IF(F29="","",TEXT(F29,"aaa"))</f>
        <v/>
      </c>
      <c r="H29" s="62"/>
      <c r="I29" s="1191">
        <f>H30-H29</f>
        <v>0</v>
      </c>
      <c r="J29" s="1193"/>
      <c r="K29" s="1167"/>
      <c r="L29" s="1169"/>
      <c r="M29" s="1195"/>
      <c r="N29" s="1196"/>
      <c r="O29" s="1202"/>
      <c r="P29" s="1181"/>
      <c r="Q29" s="1204" t="str">
        <f>IF(P29="","",TEXT(P29,"aaa"))</f>
        <v/>
      </c>
      <c r="R29" s="62"/>
      <c r="S29" s="1191">
        <f>R30-R29</f>
        <v>0</v>
      </c>
      <c r="T29" s="1193"/>
      <c r="U29" s="1167"/>
      <c r="V29" s="1169"/>
      <c r="W29" s="1195"/>
      <c r="X29" s="1196"/>
      <c r="Y29" s="1197"/>
      <c r="Z29" s="1201">
        <v>11</v>
      </c>
      <c r="AA29" s="1187"/>
      <c r="AB29" s="63"/>
      <c r="AC29" s="61"/>
      <c r="AD29" s="1189"/>
      <c r="AE29" s="1181"/>
      <c r="AF29" s="1183" t="s">
        <v>61</v>
      </c>
      <c r="AG29" s="62"/>
      <c r="AH29" s="1185">
        <f t="shared" ref="AH29" si="19">AG30-AG29</f>
        <v>0</v>
      </c>
      <c r="AI29" s="1165"/>
      <c r="AJ29" s="1167"/>
      <c r="AK29" s="1169"/>
      <c r="AL29" s="1171"/>
      <c r="AM29" s="1172"/>
      <c r="AN29" s="1179"/>
      <c r="AO29" s="1181"/>
      <c r="AP29" s="1183" t="s">
        <v>61</v>
      </c>
      <c r="AQ29" s="62"/>
      <c r="AR29" s="1185">
        <f t="shared" ref="AR29" si="20">AQ30-AQ29</f>
        <v>0</v>
      </c>
      <c r="AS29" s="1165"/>
      <c r="AT29" s="1167"/>
      <c r="AU29" s="1169"/>
      <c r="AV29" s="1171"/>
      <c r="AW29" s="1172"/>
      <c r="AX29" s="1173"/>
    </row>
    <row r="30" spans="1:50" ht="24.95" customHeight="1">
      <c r="A30" s="1206"/>
      <c r="B30" s="1208"/>
      <c r="C30" s="1177"/>
      <c r="D30" s="1178"/>
      <c r="E30" s="1190"/>
      <c r="F30" s="1182"/>
      <c r="G30" s="1205"/>
      <c r="H30" s="65"/>
      <c r="I30" s="1192"/>
      <c r="J30" s="1194"/>
      <c r="K30" s="1168"/>
      <c r="L30" s="1170"/>
      <c r="M30" s="1198"/>
      <c r="N30" s="1199"/>
      <c r="O30" s="1203"/>
      <c r="P30" s="1182"/>
      <c r="Q30" s="1205"/>
      <c r="R30" s="65"/>
      <c r="S30" s="1192"/>
      <c r="T30" s="1194"/>
      <c r="U30" s="1168"/>
      <c r="V30" s="1170"/>
      <c r="W30" s="1198"/>
      <c r="X30" s="1199"/>
      <c r="Y30" s="1200"/>
      <c r="Z30" s="1201"/>
      <c r="AA30" s="1188"/>
      <c r="AB30" s="1177"/>
      <c r="AC30" s="1178"/>
      <c r="AD30" s="1190"/>
      <c r="AE30" s="1182"/>
      <c r="AF30" s="1184"/>
      <c r="AG30" s="65"/>
      <c r="AH30" s="1186"/>
      <c r="AI30" s="1166"/>
      <c r="AJ30" s="1168"/>
      <c r="AK30" s="1170"/>
      <c r="AL30" s="1174"/>
      <c r="AM30" s="1175"/>
      <c r="AN30" s="1180"/>
      <c r="AO30" s="1182"/>
      <c r="AP30" s="1184"/>
      <c r="AQ30" s="65"/>
      <c r="AR30" s="1186"/>
      <c r="AS30" s="1166"/>
      <c r="AT30" s="1168"/>
      <c r="AU30" s="1170"/>
      <c r="AV30" s="1174"/>
      <c r="AW30" s="1175"/>
      <c r="AX30" s="1176"/>
    </row>
    <row r="31" spans="1:50" ht="24.95" customHeight="1">
      <c r="A31" s="1206">
        <v>12</v>
      </c>
      <c r="B31" s="1207"/>
      <c r="C31" s="60"/>
      <c r="D31" s="61"/>
      <c r="E31" s="1189"/>
      <c r="F31" s="1181"/>
      <c r="G31" s="1204" t="str">
        <f>IF(F31="","",TEXT(F31,"aaa"))</f>
        <v/>
      </c>
      <c r="H31" s="62"/>
      <c r="I31" s="1191">
        <f>H32-H31</f>
        <v>0</v>
      </c>
      <c r="J31" s="1193"/>
      <c r="K31" s="1167"/>
      <c r="L31" s="1169"/>
      <c r="M31" s="1195"/>
      <c r="N31" s="1196"/>
      <c r="O31" s="1202"/>
      <c r="P31" s="1181"/>
      <c r="Q31" s="1204" t="str">
        <f>IF(P31="","",TEXT(P31,"aaa"))</f>
        <v/>
      </c>
      <c r="R31" s="62"/>
      <c r="S31" s="1191">
        <f>R32-R31</f>
        <v>0</v>
      </c>
      <c r="T31" s="1193"/>
      <c r="U31" s="1167"/>
      <c r="V31" s="1169"/>
      <c r="W31" s="1195"/>
      <c r="X31" s="1196"/>
      <c r="Y31" s="1197"/>
      <c r="Z31" s="1201">
        <v>12</v>
      </c>
      <c r="AA31" s="1187"/>
      <c r="AB31" s="63"/>
      <c r="AC31" s="61"/>
      <c r="AD31" s="1189"/>
      <c r="AE31" s="1181"/>
      <c r="AF31" s="1183" t="s">
        <v>61</v>
      </c>
      <c r="AG31" s="62"/>
      <c r="AH31" s="1185">
        <f t="shared" ref="AH31" si="21">AG32-AG31</f>
        <v>0</v>
      </c>
      <c r="AI31" s="1165"/>
      <c r="AJ31" s="1167"/>
      <c r="AK31" s="1169"/>
      <c r="AL31" s="1171"/>
      <c r="AM31" s="1172"/>
      <c r="AN31" s="1179"/>
      <c r="AO31" s="1181"/>
      <c r="AP31" s="1183" t="s">
        <v>61</v>
      </c>
      <c r="AQ31" s="62"/>
      <c r="AR31" s="1185">
        <f t="shared" ref="AR31" si="22">AQ32-AQ31</f>
        <v>0</v>
      </c>
      <c r="AS31" s="1165"/>
      <c r="AT31" s="1167"/>
      <c r="AU31" s="1169"/>
      <c r="AV31" s="1171"/>
      <c r="AW31" s="1172"/>
      <c r="AX31" s="1173"/>
    </row>
    <row r="32" spans="1:50" ht="24.95" customHeight="1">
      <c r="A32" s="1206"/>
      <c r="B32" s="1208"/>
      <c r="C32" s="1177"/>
      <c r="D32" s="1178"/>
      <c r="E32" s="1190"/>
      <c r="F32" s="1182"/>
      <c r="G32" s="1205"/>
      <c r="H32" s="65"/>
      <c r="I32" s="1192"/>
      <c r="J32" s="1194"/>
      <c r="K32" s="1168"/>
      <c r="L32" s="1170"/>
      <c r="M32" s="1198"/>
      <c r="N32" s="1199"/>
      <c r="O32" s="1203"/>
      <c r="P32" s="1182"/>
      <c r="Q32" s="1205"/>
      <c r="R32" s="65"/>
      <c r="S32" s="1192"/>
      <c r="T32" s="1194"/>
      <c r="U32" s="1168"/>
      <c r="V32" s="1170"/>
      <c r="W32" s="1198"/>
      <c r="X32" s="1199"/>
      <c r="Y32" s="1200"/>
      <c r="Z32" s="1201"/>
      <c r="AA32" s="1188"/>
      <c r="AB32" s="1177"/>
      <c r="AC32" s="1178"/>
      <c r="AD32" s="1190"/>
      <c r="AE32" s="1182"/>
      <c r="AF32" s="1184"/>
      <c r="AG32" s="65"/>
      <c r="AH32" s="1186"/>
      <c r="AI32" s="1166"/>
      <c r="AJ32" s="1168"/>
      <c r="AK32" s="1170"/>
      <c r="AL32" s="1174"/>
      <c r="AM32" s="1175"/>
      <c r="AN32" s="1180"/>
      <c r="AO32" s="1182"/>
      <c r="AP32" s="1184"/>
      <c r="AQ32" s="65"/>
      <c r="AR32" s="1186"/>
      <c r="AS32" s="1166"/>
      <c r="AT32" s="1168"/>
      <c r="AU32" s="1170"/>
      <c r="AV32" s="1174"/>
      <c r="AW32" s="1175"/>
      <c r="AX32" s="1176"/>
    </row>
    <row r="33" spans="1:50" ht="24.95" customHeight="1">
      <c r="A33" s="1206">
        <v>13</v>
      </c>
      <c r="B33" s="1207"/>
      <c r="C33" s="60"/>
      <c r="D33" s="61"/>
      <c r="E33" s="1189"/>
      <c r="F33" s="1181"/>
      <c r="G33" s="1204" t="str">
        <f>IF(F33="","",TEXT(F33,"aaa"))</f>
        <v/>
      </c>
      <c r="H33" s="62"/>
      <c r="I33" s="1191">
        <f>H34-H33</f>
        <v>0</v>
      </c>
      <c r="J33" s="1193"/>
      <c r="K33" s="1167"/>
      <c r="L33" s="1169"/>
      <c r="M33" s="1195"/>
      <c r="N33" s="1196"/>
      <c r="O33" s="1202"/>
      <c r="P33" s="1181"/>
      <c r="Q33" s="1204" t="str">
        <f>IF(P33="","",TEXT(P33,"aaa"))</f>
        <v/>
      </c>
      <c r="R33" s="62"/>
      <c r="S33" s="1191">
        <f>R34-R33</f>
        <v>0</v>
      </c>
      <c r="T33" s="1193"/>
      <c r="U33" s="1167"/>
      <c r="V33" s="1169"/>
      <c r="W33" s="1195"/>
      <c r="X33" s="1196"/>
      <c r="Y33" s="1197"/>
      <c r="Z33" s="1201">
        <v>13</v>
      </c>
      <c r="AA33" s="1187"/>
      <c r="AB33" s="63"/>
      <c r="AC33" s="61"/>
      <c r="AD33" s="1189"/>
      <c r="AE33" s="1181"/>
      <c r="AF33" s="1183" t="s">
        <v>61</v>
      </c>
      <c r="AG33" s="62"/>
      <c r="AH33" s="1185">
        <f t="shared" ref="AH33" si="23">AG34-AG33</f>
        <v>0</v>
      </c>
      <c r="AI33" s="1165"/>
      <c r="AJ33" s="1167"/>
      <c r="AK33" s="1169"/>
      <c r="AL33" s="1171"/>
      <c r="AM33" s="1172"/>
      <c r="AN33" s="1179"/>
      <c r="AO33" s="1181"/>
      <c r="AP33" s="1183" t="s">
        <v>61</v>
      </c>
      <c r="AQ33" s="62"/>
      <c r="AR33" s="1185">
        <f t="shared" ref="AR33" si="24">AQ34-AQ33</f>
        <v>0</v>
      </c>
      <c r="AS33" s="1165"/>
      <c r="AT33" s="1167"/>
      <c r="AU33" s="1169"/>
      <c r="AV33" s="1171"/>
      <c r="AW33" s="1172"/>
      <c r="AX33" s="1173"/>
    </row>
    <row r="34" spans="1:50" ht="24.95" customHeight="1">
      <c r="A34" s="1206"/>
      <c r="B34" s="1208"/>
      <c r="C34" s="1177"/>
      <c r="D34" s="1178"/>
      <c r="E34" s="1190"/>
      <c r="F34" s="1182"/>
      <c r="G34" s="1205"/>
      <c r="H34" s="65"/>
      <c r="I34" s="1192"/>
      <c r="J34" s="1194"/>
      <c r="K34" s="1168"/>
      <c r="L34" s="1170"/>
      <c r="M34" s="1198"/>
      <c r="N34" s="1199"/>
      <c r="O34" s="1203"/>
      <c r="P34" s="1182"/>
      <c r="Q34" s="1205"/>
      <c r="R34" s="65"/>
      <c r="S34" s="1192"/>
      <c r="T34" s="1194"/>
      <c r="U34" s="1168"/>
      <c r="V34" s="1170"/>
      <c r="W34" s="1198"/>
      <c r="X34" s="1199"/>
      <c r="Y34" s="1200"/>
      <c r="Z34" s="1201"/>
      <c r="AA34" s="1188"/>
      <c r="AB34" s="1177"/>
      <c r="AC34" s="1178"/>
      <c r="AD34" s="1190"/>
      <c r="AE34" s="1182"/>
      <c r="AF34" s="1184"/>
      <c r="AG34" s="65"/>
      <c r="AH34" s="1186"/>
      <c r="AI34" s="1166"/>
      <c r="AJ34" s="1168"/>
      <c r="AK34" s="1170"/>
      <c r="AL34" s="1174"/>
      <c r="AM34" s="1175"/>
      <c r="AN34" s="1180"/>
      <c r="AO34" s="1182"/>
      <c r="AP34" s="1184"/>
      <c r="AQ34" s="65"/>
      <c r="AR34" s="1186"/>
      <c r="AS34" s="1166"/>
      <c r="AT34" s="1168"/>
      <c r="AU34" s="1170"/>
      <c r="AV34" s="1174"/>
      <c r="AW34" s="1175"/>
      <c r="AX34" s="1176"/>
    </row>
    <row r="35" spans="1:50" ht="24.95" customHeight="1">
      <c r="A35" s="1206">
        <v>14</v>
      </c>
      <c r="B35" s="1207"/>
      <c r="C35" s="60"/>
      <c r="D35" s="61"/>
      <c r="E35" s="1189"/>
      <c r="F35" s="1181"/>
      <c r="G35" s="1204" t="str">
        <f>IF(F35="","",TEXT(F35,"aaa"))</f>
        <v/>
      </c>
      <c r="H35" s="62"/>
      <c r="I35" s="1191">
        <f>H36-H35</f>
        <v>0</v>
      </c>
      <c r="J35" s="1193"/>
      <c r="K35" s="1167"/>
      <c r="L35" s="1169"/>
      <c r="M35" s="1195"/>
      <c r="N35" s="1196"/>
      <c r="O35" s="1202"/>
      <c r="P35" s="1181"/>
      <c r="Q35" s="1204" t="str">
        <f>IF(P35="","",TEXT(P35,"aaa"))</f>
        <v/>
      </c>
      <c r="R35" s="62"/>
      <c r="S35" s="1191">
        <f>R36-R35</f>
        <v>0</v>
      </c>
      <c r="T35" s="1193"/>
      <c r="U35" s="1167"/>
      <c r="V35" s="1169"/>
      <c r="W35" s="1195"/>
      <c r="X35" s="1196"/>
      <c r="Y35" s="1197"/>
      <c r="Z35" s="1201">
        <v>14</v>
      </c>
      <c r="AA35" s="1187"/>
      <c r="AB35" s="63"/>
      <c r="AC35" s="61"/>
      <c r="AD35" s="1189"/>
      <c r="AE35" s="1181"/>
      <c r="AF35" s="1183" t="s">
        <v>61</v>
      </c>
      <c r="AG35" s="62"/>
      <c r="AH35" s="1185">
        <f t="shared" ref="AH35" si="25">AG36-AG35</f>
        <v>0</v>
      </c>
      <c r="AI35" s="1165"/>
      <c r="AJ35" s="1167"/>
      <c r="AK35" s="1169"/>
      <c r="AL35" s="1171"/>
      <c r="AM35" s="1172"/>
      <c r="AN35" s="1179"/>
      <c r="AO35" s="1181"/>
      <c r="AP35" s="1183" t="s">
        <v>61</v>
      </c>
      <c r="AQ35" s="62"/>
      <c r="AR35" s="1185">
        <f t="shared" ref="AR35" si="26">AQ36-AQ35</f>
        <v>0</v>
      </c>
      <c r="AS35" s="1165"/>
      <c r="AT35" s="1167"/>
      <c r="AU35" s="1169"/>
      <c r="AV35" s="1171"/>
      <c r="AW35" s="1172"/>
      <c r="AX35" s="1173"/>
    </row>
    <row r="36" spans="1:50" ht="24.95" customHeight="1">
      <c r="A36" s="1206"/>
      <c r="B36" s="1208"/>
      <c r="C36" s="1177"/>
      <c r="D36" s="1178"/>
      <c r="E36" s="1190"/>
      <c r="F36" s="1182"/>
      <c r="G36" s="1205"/>
      <c r="H36" s="65"/>
      <c r="I36" s="1192"/>
      <c r="J36" s="1194"/>
      <c r="K36" s="1168"/>
      <c r="L36" s="1170"/>
      <c r="M36" s="1198"/>
      <c r="N36" s="1199"/>
      <c r="O36" s="1203"/>
      <c r="P36" s="1182"/>
      <c r="Q36" s="1205"/>
      <c r="R36" s="65"/>
      <c r="S36" s="1192"/>
      <c r="T36" s="1194"/>
      <c r="U36" s="1168"/>
      <c r="V36" s="1170"/>
      <c r="W36" s="1198"/>
      <c r="X36" s="1199"/>
      <c r="Y36" s="1200"/>
      <c r="Z36" s="1201"/>
      <c r="AA36" s="1188"/>
      <c r="AB36" s="1177"/>
      <c r="AC36" s="1178"/>
      <c r="AD36" s="1190"/>
      <c r="AE36" s="1182"/>
      <c r="AF36" s="1184"/>
      <c r="AG36" s="65"/>
      <c r="AH36" s="1186"/>
      <c r="AI36" s="1166"/>
      <c r="AJ36" s="1168"/>
      <c r="AK36" s="1170"/>
      <c r="AL36" s="1174"/>
      <c r="AM36" s="1175"/>
      <c r="AN36" s="1180"/>
      <c r="AO36" s="1182"/>
      <c r="AP36" s="1184"/>
      <c r="AQ36" s="65"/>
      <c r="AR36" s="1186"/>
      <c r="AS36" s="1166"/>
      <c r="AT36" s="1168"/>
      <c r="AU36" s="1170"/>
      <c r="AV36" s="1174"/>
      <c r="AW36" s="1175"/>
      <c r="AX36" s="1176"/>
    </row>
    <row r="37" spans="1:50" ht="24.95" customHeight="1">
      <c r="A37" s="1206">
        <v>15</v>
      </c>
      <c r="B37" s="1207"/>
      <c r="C37" s="60"/>
      <c r="D37" s="61"/>
      <c r="E37" s="1189"/>
      <c r="F37" s="1181"/>
      <c r="G37" s="1204" t="str">
        <f>IF(F37="","",TEXT(F37,"aaa"))</f>
        <v/>
      </c>
      <c r="H37" s="62"/>
      <c r="I37" s="1191">
        <f>H38-H37</f>
        <v>0</v>
      </c>
      <c r="J37" s="1193"/>
      <c r="K37" s="1167"/>
      <c r="L37" s="1169"/>
      <c r="M37" s="1195"/>
      <c r="N37" s="1196"/>
      <c r="O37" s="1202"/>
      <c r="P37" s="1181"/>
      <c r="Q37" s="1204" t="str">
        <f>IF(P37="","",TEXT(P37,"aaa"))</f>
        <v/>
      </c>
      <c r="R37" s="62"/>
      <c r="S37" s="1191">
        <f>R38-R37</f>
        <v>0</v>
      </c>
      <c r="T37" s="1193"/>
      <c r="U37" s="1167"/>
      <c r="V37" s="1169"/>
      <c r="W37" s="1195"/>
      <c r="X37" s="1196"/>
      <c r="Y37" s="1197"/>
      <c r="Z37" s="1201">
        <v>15</v>
      </c>
      <c r="AA37" s="1187"/>
      <c r="AB37" s="63"/>
      <c r="AC37" s="61"/>
      <c r="AD37" s="1189"/>
      <c r="AE37" s="1181"/>
      <c r="AF37" s="1183" t="s">
        <v>61</v>
      </c>
      <c r="AG37" s="62"/>
      <c r="AH37" s="1185">
        <f t="shared" ref="AH37" si="27">AG38-AG37</f>
        <v>0</v>
      </c>
      <c r="AI37" s="1165"/>
      <c r="AJ37" s="1167"/>
      <c r="AK37" s="1169"/>
      <c r="AL37" s="1171"/>
      <c r="AM37" s="1172"/>
      <c r="AN37" s="1179"/>
      <c r="AO37" s="1181"/>
      <c r="AP37" s="1183" t="s">
        <v>61</v>
      </c>
      <c r="AQ37" s="62"/>
      <c r="AR37" s="1185">
        <f t="shared" ref="AR37" si="28">AQ38-AQ37</f>
        <v>0</v>
      </c>
      <c r="AS37" s="1165"/>
      <c r="AT37" s="1167"/>
      <c r="AU37" s="1169"/>
      <c r="AV37" s="1171"/>
      <c r="AW37" s="1172"/>
      <c r="AX37" s="1173"/>
    </row>
    <row r="38" spans="1:50" ht="24.95" customHeight="1">
      <c r="A38" s="1206"/>
      <c r="B38" s="1227"/>
      <c r="C38" s="1177"/>
      <c r="D38" s="1178"/>
      <c r="E38" s="1190"/>
      <c r="F38" s="1216"/>
      <c r="G38" s="1226"/>
      <c r="H38" s="69"/>
      <c r="I38" s="1220"/>
      <c r="J38" s="1221"/>
      <c r="K38" s="1209"/>
      <c r="L38" s="1170"/>
      <c r="M38" s="1222"/>
      <c r="N38" s="1223"/>
      <c r="O38" s="1225"/>
      <c r="P38" s="1216"/>
      <c r="Q38" s="1226"/>
      <c r="R38" s="69"/>
      <c r="S38" s="1220"/>
      <c r="T38" s="1221"/>
      <c r="U38" s="1209"/>
      <c r="V38" s="1170"/>
      <c r="W38" s="1222"/>
      <c r="X38" s="1223"/>
      <c r="Y38" s="1224"/>
      <c r="Z38" s="1201"/>
      <c r="AA38" s="1218"/>
      <c r="AB38" s="1213"/>
      <c r="AC38" s="1214"/>
      <c r="AD38" s="1190"/>
      <c r="AE38" s="1216"/>
      <c r="AF38" s="1217"/>
      <c r="AG38" s="69"/>
      <c r="AH38" s="1186"/>
      <c r="AI38" s="1219"/>
      <c r="AJ38" s="1209"/>
      <c r="AK38" s="1170"/>
      <c r="AL38" s="1210"/>
      <c r="AM38" s="1211"/>
      <c r="AN38" s="1215"/>
      <c r="AO38" s="1216"/>
      <c r="AP38" s="1217"/>
      <c r="AQ38" s="69"/>
      <c r="AR38" s="1186"/>
      <c r="AS38" s="1166"/>
      <c r="AT38" s="1209"/>
      <c r="AU38" s="1170"/>
      <c r="AV38" s="1210"/>
      <c r="AW38" s="1211"/>
      <c r="AX38" s="1212"/>
    </row>
    <row r="39" spans="1:50" ht="24.95" customHeight="1">
      <c r="A39" s="1206">
        <v>16</v>
      </c>
      <c r="B39" s="1207"/>
      <c r="C39" s="60"/>
      <c r="D39" s="61"/>
      <c r="E39" s="1189"/>
      <c r="F39" s="1181"/>
      <c r="G39" s="1204" t="str">
        <f>IF(F39="","",TEXT(F39,"aaa"))</f>
        <v/>
      </c>
      <c r="H39" s="62"/>
      <c r="I39" s="1191">
        <f>H40-H39</f>
        <v>0</v>
      </c>
      <c r="J39" s="1193"/>
      <c r="K39" s="1167"/>
      <c r="L39" s="1169"/>
      <c r="M39" s="1195"/>
      <c r="N39" s="1196"/>
      <c r="O39" s="1202"/>
      <c r="P39" s="1181"/>
      <c r="Q39" s="1204" t="str">
        <f>IF(P39="","",TEXT(P39,"aaa"))</f>
        <v/>
      </c>
      <c r="R39" s="62"/>
      <c r="S39" s="1191">
        <f>R40-R39</f>
        <v>0</v>
      </c>
      <c r="T39" s="1193"/>
      <c r="U39" s="1167"/>
      <c r="V39" s="1169"/>
      <c r="W39" s="1195"/>
      <c r="X39" s="1196"/>
      <c r="Y39" s="1197"/>
      <c r="Z39" s="1201">
        <v>16</v>
      </c>
      <c r="AA39" s="1187"/>
      <c r="AB39" s="63"/>
      <c r="AC39" s="61"/>
      <c r="AD39" s="1189"/>
      <c r="AE39" s="1181"/>
      <c r="AF39" s="1183" t="s">
        <v>61</v>
      </c>
      <c r="AG39" s="62"/>
      <c r="AH39" s="1185">
        <f t="shared" ref="AH39" si="29">AG40-AG39</f>
        <v>0</v>
      </c>
      <c r="AI39" s="1165"/>
      <c r="AJ39" s="1167"/>
      <c r="AK39" s="1169"/>
      <c r="AL39" s="1171"/>
      <c r="AM39" s="1172"/>
      <c r="AN39" s="1179"/>
      <c r="AO39" s="1181"/>
      <c r="AP39" s="1183" t="s">
        <v>61</v>
      </c>
      <c r="AQ39" s="62"/>
      <c r="AR39" s="1185">
        <f t="shared" ref="AR39" si="30">AQ40-AQ39</f>
        <v>0</v>
      </c>
      <c r="AS39" s="1165"/>
      <c r="AT39" s="1167"/>
      <c r="AU39" s="1169"/>
      <c r="AV39" s="1171"/>
      <c r="AW39" s="1172"/>
      <c r="AX39" s="1173"/>
    </row>
    <row r="40" spans="1:50" ht="24.95" customHeight="1">
      <c r="A40" s="1206"/>
      <c r="B40" s="1208"/>
      <c r="C40" s="1177"/>
      <c r="D40" s="1178"/>
      <c r="E40" s="1190"/>
      <c r="F40" s="1182"/>
      <c r="G40" s="1205"/>
      <c r="H40" s="65"/>
      <c r="I40" s="1192"/>
      <c r="J40" s="1194"/>
      <c r="K40" s="1168"/>
      <c r="L40" s="1170"/>
      <c r="M40" s="1198"/>
      <c r="N40" s="1199"/>
      <c r="O40" s="1203"/>
      <c r="P40" s="1182"/>
      <c r="Q40" s="1205"/>
      <c r="R40" s="65"/>
      <c r="S40" s="1192"/>
      <c r="T40" s="1194"/>
      <c r="U40" s="1168"/>
      <c r="V40" s="1170"/>
      <c r="W40" s="1198"/>
      <c r="X40" s="1199"/>
      <c r="Y40" s="1200"/>
      <c r="Z40" s="1201"/>
      <c r="AA40" s="1188"/>
      <c r="AB40" s="1177"/>
      <c r="AC40" s="1178"/>
      <c r="AD40" s="1190"/>
      <c r="AE40" s="1182"/>
      <c r="AF40" s="1184"/>
      <c r="AG40" s="65"/>
      <c r="AH40" s="1186"/>
      <c r="AI40" s="1166"/>
      <c r="AJ40" s="1168"/>
      <c r="AK40" s="1170"/>
      <c r="AL40" s="1174"/>
      <c r="AM40" s="1175"/>
      <c r="AN40" s="1180"/>
      <c r="AO40" s="1182"/>
      <c r="AP40" s="1184"/>
      <c r="AQ40" s="65"/>
      <c r="AR40" s="1186"/>
      <c r="AS40" s="1166"/>
      <c r="AT40" s="1168"/>
      <c r="AU40" s="1170"/>
      <c r="AV40" s="1174"/>
      <c r="AW40" s="1175"/>
      <c r="AX40" s="1176"/>
    </row>
    <row r="41" spans="1:50" ht="24.95" customHeight="1">
      <c r="A41" s="1206">
        <v>17</v>
      </c>
      <c r="B41" s="1207"/>
      <c r="C41" s="60"/>
      <c r="D41" s="61"/>
      <c r="E41" s="1189"/>
      <c r="F41" s="1181"/>
      <c r="G41" s="1204" t="str">
        <f>IF(F41="","",TEXT(F41,"aaa"))</f>
        <v/>
      </c>
      <c r="H41" s="62"/>
      <c r="I41" s="1191">
        <f>H42-H41</f>
        <v>0</v>
      </c>
      <c r="J41" s="1193"/>
      <c r="K41" s="1167"/>
      <c r="L41" s="1169"/>
      <c r="M41" s="1195"/>
      <c r="N41" s="1196"/>
      <c r="O41" s="1202"/>
      <c r="P41" s="1181"/>
      <c r="Q41" s="1204" t="str">
        <f>IF(P41="","",TEXT(P41,"aaa"))</f>
        <v/>
      </c>
      <c r="R41" s="62"/>
      <c r="S41" s="1191">
        <f>R42-R41</f>
        <v>0</v>
      </c>
      <c r="T41" s="1193"/>
      <c r="U41" s="1167"/>
      <c r="V41" s="1169"/>
      <c r="W41" s="1195"/>
      <c r="X41" s="1196"/>
      <c r="Y41" s="1197"/>
      <c r="Z41" s="1201">
        <v>17</v>
      </c>
      <c r="AA41" s="1187"/>
      <c r="AB41" s="63"/>
      <c r="AC41" s="61"/>
      <c r="AD41" s="1189"/>
      <c r="AE41" s="1181"/>
      <c r="AF41" s="1183" t="s">
        <v>61</v>
      </c>
      <c r="AG41" s="62"/>
      <c r="AH41" s="1185">
        <f t="shared" ref="AH41" si="31">AG42-AG41</f>
        <v>0</v>
      </c>
      <c r="AI41" s="1165"/>
      <c r="AJ41" s="1167"/>
      <c r="AK41" s="1169"/>
      <c r="AL41" s="1171"/>
      <c r="AM41" s="1172"/>
      <c r="AN41" s="1179"/>
      <c r="AO41" s="1181"/>
      <c r="AP41" s="1183" t="s">
        <v>61</v>
      </c>
      <c r="AQ41" s="62"/>
      <c r="AR41" s="1185">
        <f t="shared" ref="AR41" si="32">AQ42-AQ41</f>
        <v>0</v>
      </c>
      <c r="AS41" s="1165"/>
      <c r="AT41" s="1167"/>
      <c r="AU41" s="1169"/>
      <c r="AV41" s="1171"/>
      <c r="AW41" s="1172"/>
      <c r="AX41" s="1173"/>
    </row>
    <row r="42" spans="1:50" ht="24.95" customHeight="1">
      <c r="A42" s="1206"/>
      <c r="B42" s="1208"/>
      <c r="C42" s="1177"/>
      <c r="D42" s="1178"/>
      <c r="E42" s="1190"/>
      <c r="F42" s="1182"/>
      <c r="G42" s="1205"/>
      <c r="H42" s="65"/>
      <c r="I42" s="1192"/>
      <c r="J42" s="1194"/>
      <c r="K42" s="1168"/>
      <c r="L42" s="1170"/>
      <c r="M42" s="1198"/>
      <c r="N42" s="1199"/>
      <c r="O42" s="1203"/>
      <c r="P42" s="1182"/>
      <c r="Q42" s="1205"/>
      <c r="R42" s="65"/>
      <c r="S42" s="1192"/>
      <c r="T42" s="1194"/>
      <c r="U42" s="1168"/>
      <c r="V42" s="1170"/>
      <c r="W42" s="1198"/>
      <c r="X42" s="1199"/>
      <c r="Y42" s="1200"/>
      <c r="Z42" s="1201"/>
      <c r="AA42" s="1188"/>
      <c r="AB42" s="1177"/>
      <c r="AC42" s="1178"/>
      <c r="AD42" s="1190"/>
      <c r="AE42" s="1182"/>
      <c r="AF42" s="1184"/>
      <c r="AG42" s="65"/>
      <c r="AH42" s="1186"/>
      <c r="AI42" s="1166"/>
      <c r="AJ42" s="1168"/>
      <c r="AK42" s="1170"/>
      <c r="AL42" s="1174"/>
      <c r="AM42" s="1175"/>
      <c r="AN42" s="1180"/>
      <c r="AO42" s="1182"/>
      <c r="AP42" s="1184"/>
      <c r="AQ42" s="65"/>
      <c r="AR42" s="1186"/>
      <c r="AS42" s="1166"/>
      <c r="AT42" s="1168"/>
      <c r="AU42" s="1170"/>
      <c r="AV42" s="1174"/>
      <c r="AW42" s="1175"/>
      <c r="AX42" s="1176"/>
    </row>
    <row r="43" spans="1:50" ht="24.95" customHeight="1">
      <c r="A43" s="1206">
        <v>18</v>
      </c>
      <c r="B43" s="1207"/>
      <c r="C43" s="60"/>
      <c r="D43" s="61"/>
      <c r="E43" s="1189"/>
      <c r="F43" s="1181"/>
      <c r="G43" s="1204" t="str">
        <f>IF(F43="","",TEXT(F43,"aaa"))</f>
        <v/>
      </c>
      <c r="H43" s="62"/>
      <c r="I43" s="1191">
        <f>H44-H43</f>
        <v>0</v>
      </c>
      <c r="J43" s="1193"/>
      <c r="K43" s="1167"/>
      <c r="L43" s="1169"/>
      <c r="M43" s="1195"/>
      <c r="N43" s="1196"/>
      <c r="O43" s="1202"/>
      <c r="P43" s="1181"/>
      <c r="Q43" s="1204" t="str">
        <f>IF(P43="","",TEXT(P43,"aaa"))</f>
        <v/>
      </c>
      <c r="R43" s="62"/>
      <c r="S43" s="1191">
        <f>R44-R43</f>
        <v>0</v>
      </c>
      <c r="T43" s="1193"/>
      <c r="U43" s="1167"/>
      <c r="V43" s="1169"/>
      <c r="W43" s="1195"/>
      <c r="X43" s="1196"/>
      <c r="Y43" s="1197"/>
      <c r="Z43" s="1201">
        <v>18</v>
      </c>
      <c r="AA43" s="1187"/>
      <c r="AB43" s="63"/>
      <c r="AC43" s="61"/>
      <c r="AD43" s="1189"/>
      <c r="AE43" s="1181"/>
      <c r="AF43" s="1183" t="s">
        <v>61</v>
      </c>
      <c r="AG43" s="62"/>
      <c r="AH43" s="1185">
        <f t="shared" ref="AH43" si="33">AG44-AG43</f>
        <v>0</v>
      </c>
      <c r="AI43" s="1165"/>
      <c r="AJ43" s="1167"/>
      <c r="AK43" s="1169"/>
      <c r="AL43" s="1171"/>
      <c r="AM43" s="1172"/>
      <c r="AN43" s="1179"/>
      <c r="AO43" s="1181"/>
      <c r="AP43" s="1183" t="s">
        <v>61</v>
      </c>
      <c r="AQ43" s="62"/>
      <c r="AR43" s="1185">
        <f t="shared" ref="AR43" si="34">AQ44-AQ43</f>
        <v>0</v>
      </c>
      <c r="AS43" s="1165"/>
      <c r="AT43" s="1167"/>
      <c r="AU43" s="1169"/>
      <c r="AV43" s="1171"/>
      <c r="AW43" s="1172"/>
      <c r="AX43" s="1173"/>
    </row>
    <row r="44" spans="1:50" ht="24.95" customHeight="1">
      <c r="A44" s="1206"/>
      <c r="B44" s="1208"/>
      <c r="C44" s="1177"/>
      <c r="D44" s="1178"/>
      <c r="E44" s="1190"/>
      <c r="F44" s="1182"/>
      <c r="G44" s="1205"/>
      <c r="H44" s="65"/>
      <c r="I44" s="1192"/>
      <c r="J44" s="1194"/>
      <c r="K44" s="1168"/>
      <c r="L44" s="1170"/>
      <c r="M44" s="1198"/>
      <c r="N44" s="1199"/>
      <c r="O44" s="1203"/>
      <c r="P44" s="1182"/>
      <c r="Q44" s="1205"/>
      <c r="R44" s="65"/>
      <c r="S44" s="1192"/>
      <c r="T44" s="1194"/>
      <c r="U44" s="1168"/>
      <c r="V44" s="1170"/>
      <c r="W44" s="1198"/>
      <c r="X44" s="1199"/>
      <c r="Y44" s="1200"/>
      <c r="Z44" s="1201"/>
      <c r="AA44" s="1188"/>
      <c r="AB44" s="1177"/>
      <c r="AC44" s="1178"/>
      <c r="AD44" s="1190"/>
      <c r="AE44" s="1182"/>
      <c r="AF44" s="1184"/>
      <c r="AG44" s="65"/>
      <c r="AH44" s="1186"/>
      <c r="AI44" s="1166"/>
      <c r="AJ44" s="1168"/>
      <c r="AK44" s="1170"/>
      <c r="AL44" s="1174"/>
      <c r="AM44" s="1175"/>
      <c r="AN44" s="1180"/>
      <c r="AO44" s="1182"/>
      <c r="AP44" s="1184"/>
      <c r="AQ44" s="65"/>
      <c r="AR44" s="1186"/>
      <c r="AS44" s="1166"/>
      <c r="AT44" s="1168"/>
      <c r="AU44" s="1170"/>
      <c r="AV44" s="1174"/>
      <c r="AW44" s="1175"/>
      <c r="AX44" s="1176"/>
    </row>
    <row r="45" spans="1:50" ht="24.95" customHeight="1">
      <c r="A45" s="1206">
        <v>19</v>
      </c>
      <c r="B45" s="1207"/>
      <c r="C45" s="60"/>
      <c r="D45" s="61"/>
      <c r="E45" s="1189"/>
      <c r="F45" s="1181"/>
      <c r="G45" s="1204" t="str">
        <f>IF(F45="","",TEXT(F45,"aaa"))</f>
        <v/>
      </c>
      <c r="H45" s="62"/>
      <c r="I45" s="1191">
        <f>H46-H45</f>
        <v>0</v>
      </c>
      <c r="J45" s="1193"/>
      <c r="K45" s="1167"/>
      <c r="L45" s="1169"/>
      <c r="M45" s="1195"/>
      <c r="N45" s="1196"/>
      <c r="O45" s="1202"/>
      <c r="P45" s="1181"/>
      <c r="Q45" s="1204" t="str">
        <f>IF(P45="","",TEXT(P45,"aaa"))</f>
        <v/>
      </c>
      <c r="R45" s="62"/>
      <c r="S45" s="1191">
        <f>R46-R45</f>
        <v>0</v>
      </c>
      <c r="T45" s="1193"/>
      <c r="U45" s="1167"/>
      <c r="V45" s="1169"/>
      <c r="W45" s="1195"/>
      <c r="X45" s="1196"/>
      <c r="Y45" s="1197"/>
      <c r="Z45" s="1201">
        <v>19</v>
      </c>
      <c r="AA45" s="1187"/>
      <c r="AB45" s="63"/>
      <c r="AC45" s="61"/>
      <c r="AD45" s="1189"/>
      <c r="AE45" s="1181"/>
      <c r="AF45" s="1183" t="s">
        <v>61</v>
      </c>
      <c r="AG45" s="62"/>
      <c r="AH45" s="1185">
        <f t="shared" ref="AH45" si="35">AG46-AG45</f>
        <v>0</v>
      </c>
      <c r="AI45" s="1165"/>
      <c r="AJ45" s="1167"/>
      <c r="AK45" s="1169"/>
      <c r="AL45" s="1171"/>
      <c r="AM45" s="1172"/>
      <c r="AN45" s="1179"/>
      <c r="AO45" s="1181"/>
      <c r="AP45" s="1183" t="s">
        <v>61</v>
      </c>
      <c r="AQ45" s="62"/>
      <c r="AR45" s="1185">
        <f t="shared" ref="AR45" si="36">AQ46-AQ45</f>
        <v>0</v>
      </c>
      <c r="AS45" s="1165"/>
      <c r="AT45" s="1167"/>
      <c r="AU45" s="1169"/>
      <c r="AV45" s="1171"/>
      <c r="AW45" s="1172"/>
      <c r="AX45" s="1173"/>
    </row>
    <row r="46" spans="1:50" ht="24.95" customHeight="1">
      <c r="A46" s="1206"/>
      <c r="B46" s="1208"/>
      <c r="C46" s="1177"/>
      <c r="D46" s="1178"/>
      <c r="E46" s="1190"/>
      <c r="F46" s="1182"/>
      <c r="G46" s="1205"/>
      <c r="H46" s="65"/>
      <c r="I46" s="1192"/>
      <c r="J46" s="1194"/>
      <c r="K46" s="1168"/>
      <c r="L46" s="1170"/>
      <c r="M46" s="1198"/>
      <c r="N46" s="1199"/>
      <c r="O46" s="1203"/>
      <c r="P46" s="1182"/>
      <c r="Q46" s="1205"/>
      <c r="R46" s="65"/>
      <c r="S46" s="1192"/>
      <c r="T46" s="1194"/>
      <c r="U46" s="1168"/>
      <c r="V46" s="1170"/>
      <c r="W46" s="1198"/>
      <c r="X46" s="1199"/>
      <c r="Y46" s="1200"/>
      <c r="Z46" s="1201"/>
      <c r="AA46" s="1188"/>
      <c r="AB46" s="1177"/>
      <c r="AC46" s="1178"/>
      <c r="AD46" s="1190"/>
      <c r="AE46" s="1182"/>
      <c r="AF46" s="1184"/>
      <c r="AG46" s="65"/>
      <c r="AH46" s="1186"/>
      <c r="AI46" s="1166"/>
      <c r="AJ46" s="1168"/>
      <c r="AK46" s="1170"/>
      <c r="AL46" s="1174"/>
      <c r="AM46" s="1175"/>
      <c r="AN46" s="1180"/>
      <c r="AO46" s="1182"/>
      <c r="AP46" s="1184"/>
      <c r="AQ46" s="65"/>
      <c r="AR46" s="1186"/>
      <c r="AS46" s="1166"/>
      <c r="AT46" s="1168"/>
      <c r="AU46" s="1170"/>
      <c r="AV46" s="1174"/>
      <c r="AW46" s="1175"/>
      <c r="AX46" s="1176"/>
    </row>
    <row r="47" spans="1:50" ht="24.95" customHeight="1">
      <c r="A47" s="1206">
        <v>20</v>
      </c>
      <c r="B47" s="1207"/>
      <c r="C47" s="60"/>
      <c r="D47" s="61"/>
      <c r="E47" s="1189"/>
      <c r="F47" s="1181"/>
      <c r="G47" s="1204" t="str">
        <f>IF(F47="","",TEXT(F47,"aaa"))</f>
        <v/>
      </c>
      <c r="H47" s="62"/>
      <c r="I47" s="1191">
        <f>H48-H47</f>
        <v>0</v>
      </c>
      <c r="J47" s="1193"/>
      <c r="K47" s="1167"/>
      <c r="L47" s="1169"/>
      <c r="M47" s="1195"/>
      <c r="N47" s="1196"/>
      <c r="O47" s="1202"/>
      <c r="P47" s="1181"/>
      <c r="Q47" s="1204" t="str">
        <f>IF(P47="","",TEXT(P47,"aaa"))</f>
        <v/>
      </c>
      <c r="R47" s="62"/>
      <c r="S47" s="1191">
        <f>R48-R47</f>
        <v>0</v>
      </c>
      <c r="T47" s="1193"/>
      <c r="U47" s="1167"/>
      <c r="V47" s="1169"/>
      <c r="W47" s="1195"/>
      <c r="X47" s="1196"/>
      <c r="Y47" s="1197"/>
      <c r="Z47" s="1201">
        <v>20</v>
      </c>
      <c r="AA47" s="1187"/>
      <c r="AB47" s="63"/>
      <c r="AC47" s="61"/>
      <c r="AD47" s="1189"/>
      <c r="AE47" s="1181"/>
      <c r="AF47" s="1183" t="s">
        <v>61</v>
      </c>
      <c r="AG47" s="62"/>
      <c r="AH47" s="1185">
        <f t="shared" ref="AH47" si="37">AG48-AG47</f>
        <v>0</v>
      </c>
      <c r="AI47" s="1165"/>
      <c r="AJ47" s="1167"/>
      <c r="AK47" s="1169"/>
      <c r="AL47" s="1171"/>
      <c r="AM47" s="1172"/>
      <c r="AN47" s="1179"/>
      <c r="AO47" s="1181"/>
      <c r="AP47" s="1183" t="s">
        <v>61</v>
      </c>
      <c r="AQ47" s="62"/>
      <c r="AR47" s="1185">
        <f t="shared" ref="AR47" si="38">AQ48-AQ47</f>
        <v>0</v>
      </c>
      <c r="AS47" s="1165"/>
      <c r="AT47" s="1167"/>
      <c r="AU47" s="1169"/>
      <c r="AV47" s="1171"/>
      <c r="AW47" s="1172"/>
      <c r="AX47" s="1173"/>
    </row>
    <row r="48" spans="1:50" ht="24.95" customHeight="1">
      <c r="A48" s="1206"/>
      <c r="B48" s="1208"/>
      <c r="C48" s="1177"/>
      <c r="D48" s="1178"/>
      <c r="E48" s="1190"/>
      <c r="F48" s="1182"/>
      <c r="G48" s="1205"/>
      <c r="H48" s="65"/>
      <c r="I48" s="1192"/>
      <c r="J48" s="1194"/>
      <c r="K48" s="1168"/>
      <c r="L48" s="1170"/>
      <c r="M48" s="1198"/>
      <c r="N48" s="1199"/>
      <c r="O48" s="1203"/>
      <c r="P48" s="1182"/>
      <c r="Q48" s="1205"/>
      <c r="R48" s="65"/>
      <c r="S48" s="1192"/>
      <c r="T48" s="1194"/>
      <c r="U48" s="1168"/>
      <c r="V48" s="1170"/>
      <c r="W48" s="1198"/>
      <c r="X48" s="1199"/>
      <c r="Y48" s="1200"/>
      <c r="Z48" s="1201"/>
      <c r="AA48" s="1188"/>
      <c r="AB48" s="1177"/>
      <c r="AC48" s="1178"/>
      <c r="AD48" s="1190"/>
      <c r="AE48" s="1182"/>
      <c r="AF48" s="1184"/>
      <c r="AG48" s="65"/>
      <c r="AH48" s="1186"/>
      <c r="AI48" s="1166"/>
      <c r="AJ48" s="1168"/>
      <c r="AK48" s="1170"/>
      <c r="AL48" s="1174"/>
      <c r="AM48" s="1175"/>
      <c r="AN48" s="1180"/>
      <c r="AO48" s="1182"/>
      <c r="AP48" s="1184"/>
      <c r="AQ48" s="65"/>
      <c r="AR48" s="1186"/>
      <c r="AS48" s="1166"/>
      <c r="AT48" s="1168"/>
      <c r="AU48" s="1170"/>
      <c r="AV48" s="1174"/>
      <c r="AW48" s="1175"/>
      <c r="AX48" s="1176"/>
    </row>
    <row r="49" spans="26:50">
      <c r="Z49" s="15"/>
      <c r="AA49" s="13"/>
      <c r="AB49" s="13"/>
      <c r="AC49" s="13"/>
      <c r="AD49" s="13"/>
      <c r="AE49" s="13"/>
      <c r="AF49" s="13"/>
      <c r="AG49" s="13"/>
      <c r="AH49" s="13"/>
      <c r="AI49" s="13"/>
      <c r="AJ49" s="14"/>
      <c r="AK49" s="15"/>
      <c r="AL49" s="15"/>
      <c r="AM49" s="15"/>
      <c r="AN49" s="15"/>
      <c r="AO49" s="13"/>
      <c r="AP49" s="13"/>
      <c r="AQ49" s="13"/>
      <c r="AR49" s="13"/>
      <c r="AS49" s="13"/>
      <c r="AT49" s="14"/>
      <c r="AU49" s="15"/>
      <c r="AV49" s="15"/>
      <c r="AW49" s="15"/>
      <c r="AX49" s="15"/>
    </row>
  </sheetData>
  <sheetProtection selectLockedCells="1" selectUnlockedCells="1"/>
  <mergeCells count="743">
    <mergeCell ref="Q7:Q8"/>
    <mergeCell ref="S7:S8"/>
    <mergeCell ref="T7:T8"/>
    <mergeCell ref="U7:U8"/>
    <mergeCell ref="F7:F8"/>
    <mergeCell ref="G7:G8"/>
    <mergeCell ref="I7:I8"/>
    <mergeCell ref="J7:J8"/>
    <mergeCell ref="K7:K8"/>
    <mergeCell ref="L7:L8"/>
    <mergeCell ref="AS7:AS8"/>
    <mergeCell ref="AT7:AT8"/>
    <mergeCell ref="AU7:AU8"/>
    <mergeCell ref="AV7:AX8"/>
    <mergeCell ref="A9:A10"/>
    <mergeCell ref="B9:B10"/>
    <mergeCell ref="E9:E10"/>
    <mergeCell ref="F9:F10"/>
    <mergeCell ref="G9:G10"/>
    <mergeCell ref="I9:I10"/>
    <mergeCell ref="AJ7:AJ8"/>
    <mergeCell ref="AK7:AK8"/>
    <mergeCell ref="AL7:AN8"/>
    <mergeCell ref="AO7:AO8"/>
    <mergeCell ref="AP7:AP8"/>
    <mergeCell ref="AR7:AR8"/>
    <mergeCell ref="V7:V8"/>
    <mergeCell ref="W7:Y8"/>
    <mergeCell ref="AE7:AE8"/>
    <mergeCell ref="AF7:AF8"/>
    <mergeCell ref="AH7:AH8"/>
    <mergeCell ref="AI7:AI8"/>
    <mergeCell ref="M7:O8"/>
    <mergeCell ref="P7:P8"/>
    <mergeCell ref="U9:U10"/>
    <mergeCell ref="V9:V10"/>
    <mergeCell ref="W9:Y10"/>
    <mergeCell ref="Z9:Z10"/>
    <mergeCell ref="J9:J10"/>
    <mergeCell ref="K9:K10"/>
    <mergeCell ref="L9:L10"/>
    <mergeCell ref="M9:O10"/>
    <mergeCell ref="P9:P10"/>
    <mergeCell ref="Q9:Q10"/>
    <mergeCell ref="AT9:AT10"/>
    <mergeCell ref="AU9:AU10"/>
    <mergeCell ref="AV9:AX10"/>
    <mergeCell ref="C10:D10"/>
    <mergeCell ref="AB10:AC10"/>
    <mergeCell ref="A11:A12"/>
    <mergeCell ref="B11:B12"/>
    <mergeCell ref="E11:E12"/>
    <mergeCell ref="F11:F12"/>
    <mergeCell ref="G11:G12"/>
    <mergeCell ref="AK9:AK10"/>
    <mergeCell ref="AL9:AN10"/>
    <mergeCell ref="AO9:AO10"/>
    <mergeCell ref="AP9:AP10"/>
    <mergeCell ref="AR9:AR10"/>
    <mergeCell ref="AS9:AS10"/>
    <mergeCell ref="AA9:AA10"/>
    <mergeCell ref="AE9:AE10"/>
    <mergeCell ref="AF9:AF10"/>
    <mergeCell ref="AH9:AH10"/>
    <mergeCell ref="AI9:AI10"/>
    <mergeCell ref="AJ9:AJ10"/>
    <mergeCell ref="S9:S10"/>
    <mergeCell ref="T9:T10"/>
    <mergeCell ref="AV11:AX12"/>
    <mergeCell ref="C12:D12"/>
    <mergeCell ref="AB12:AC12"/>
    <mergeCell ref="AJ11:AJ12"/>
    <mergeCell ref="AK11:AK12"/>
    <mergeCell ref="AL11:AN12"/>
    <mergeCell ref="AO11:AO12"/>
    <mergeCell ref="AP11:AP12"/>
    <mergeCell ref="AR11:AR12"/>
    <mergeCell ref="Z11:Z12"/>
    <mergeCell ref="AA11:AA12"/>
    <mergeCell ref="AE11:AE12"/>
    <mergeCell ref="AF11:AF12"/>
    <mergeCell ref="AH11:AH12"/>
    <mergeCell ref="AI11:AI12"/>
    <mergeCell ref="Q11:Q12"/>
    <mergeCell ref="S11:S12"/>
    <mergeCell ref="T11:T12"/>
    <mergeCell ref="U11:U12"/>
    <mergeCell ref="V11:V12"/>
    <mergeCell ref="W11:Y12"/>
    <mergeCell ref="I11:I12"/>
    <mergeCell ref="J11:J12"/>
    <mergeCell ref="K11:K12"/>
    <mergeCell ref="A13:A14"/>
    <mergeCell ref="B13:B14"/>
    <mergeCell ref="E13:E14"/>
    <mergeCell ref="F13:F14"/>
    <mergeCell ref="G13:G14"/>
    <mergeCell ref="I13:I14"/>
    <mergeCell ref="AS11:AS12"/>
    <mergeCell ref="AT11:AT12"/>
    <mergeCell ref="AU11:AU12"/>
    <mergeCell ref="L11:L12"/>
    <mergeCell ref="M11:O12"/>
    <mergeCell ref="P11:P12"/>
    <mergeCell ref="U13:U14"/>
    <mergeCell ref="V13:V14"/>
    <mergeCell ref="W13:Y14"/>
    <mergeCell ref="Z13:Z14"/>
    <mergeCell ref="J13:J14"/>
    <mergeCell ref="K13:K14"/>
    <mergeCell ref="L13:L14"/>
    <mergeCell ref="M13:O14"/>
    <mergeCell ref="P13:P14"/>
    <mergeCell ref="Q13:Q14"/>
    <mergeCell ref="AT13:AT14"/>
    <mergeCell ref="AU13:AU14"/>
    <mergeCell ref="AV13:AX14"/>
    <mergeCell ref="C14:D14"/>
    <mergeCell ref="AB14:AC14"/>
    <mergeCell ref="A15:A16"/>
    <mergeCell ref="B15:B16"/>
    <mergeCell ref="E15:E16"/>
    <mergeCell ref="F15:F16"/>
    <mergeCell ref="G15:G16"/>
    <mergeCell ref="AK13:AK14"/>
    <mergeCell ref="AL13:AN14"/>
    <mergeCell ref="AO13:AO14"/>
    <mergeCell ref="AP13:AP14"/>
    <mergeCell ref="AR13:AR14"/>
    <mergeCell ref="AS13:AS14"/>
    <mergeCell ref="AA13:AA14"/>
    <mergeCell ref="AE13:AE14"/>
    <mergeCell ref="AF13:AF14"/>
    <mergeCell ref="AH13:AH14"/>
    <mergeCell ref="AI13:AI14"/>
    <mergeCell ref="AJ13:AJ14"/>
    <mergeCell ref="S13:S14"/>
    <mergeCell ref="T13:T14"/>
    <mergeCell ref="AV15:AX16"/>
    <mergeCell ref="C16:D16"/>
    <mergeCell ref="A17:A18"/>
    <mergeCell ref="B17:B18"/>
    <mergeCell ref="E17:E18"/>
    <mergeCell ref="F17:F18"/>
    <mergeCell ref="G17:G18"/>
    <mergeCell ref="AK15:AK16"/>
    <mergeCell ref="AL15:AN16"/>
    <mergeCell ref="AO15:AO16"/>
    <mergeCell ref="Q15:Q16"/>
    <mergeCell ref="S15:S16"/>
    <mergeCell ref="T15:T16"/>
    <mergeCell ref="U15:U16"/>
    <mergeCell ref="W17:Y18"/>
    <mergeCell ref="I17:I18"/>
    <mergeCell ref="J17:J18"/>
    <mergeCell ref="K17:K18"/>
    <mergeCell ref="L17:L18"/>
    <mergeCell ref="M17:O18"/>
    <mergeCell ref="P17:P18"/>
    <mergeCell ref="AT15:AT16"/>
    <mergeCell ref="AU15:AU16"/>
    <mergeCell ref="V15:V16"/>
    <mergeCell ref="W15:Y16"/>
    <mergeCell ref="I15:I16"/>
    <mergeCell ref="J15:J16"/>
    <mergeCell ref="K15:K16"/>
    <mergeCell ref="L15:L16"/>
    <mergeCell ref="M15:O16"/>
    <mergeCell ref="P15:P16"/>
    <mergeCell ref="AP15:AP16"/>
    <mergeCell ref="AR15:AR16"/>
    <mergeCell ref="AS15:AS16"/>
    <mergeCell ref="Z15:Z16"/>
    <mergeCell ref="AE15:AE16"/>
    <mergeCell ref="AF15:AF16"/>
    <mergeCell ref="AH15:AH16"/>
    <mergeCell ref="AI15:AI16"/>
    <mergeCell ref="AJ15:AJ16"/>
    <mergeCell ref="AB16:AC16"/>
    <mergeCell ref="AR17:AR18"/>
    <mergeCell ref="AS17:AS18"/>
    <mergeCell ref="AT17:AT18"/>
    <mergeCell ref="AU17:AU18"/>
    <mergeCell ref="AV17:AX18"/>
    <mergeCell ref="C18:D18"/>
    <mergeCell ref="AB18:AC18"/>
    <mergeCell ref="AI17:AI18"/>
    <mergeCell ref="AJ17:AJ18"/>
    <mergeCell ref="AK17:AK18"/>
    <mergeCell ref="AL17:AN18"/>
    <mergeCell ref="AO17:AO18"/>
    <mergeCell ref="AP17:AP18"/>
    <mergeCell ref="Z17:Z18"/>
    <mergeCell ref="AA17:AA18"/>
    <mergeCell ref="AD17:AD18"/>
    <mergeCell ref="AE17:AE18"/>
    <mergeCell ref="AF17:AF18"/>
    <mergeCell ref="AH17:AH18"/>
    <mergeCell ref="Q17:Q18"/>
    <mergeCell ref="S17:S18"/>
    <mergeCell ref="T17:T18"/>
    <mergeCell ref="U17:U18"/>
    <mergeCell ref="V17:V18"/>
    <mergeCell ref="J19:J20"/>
    <mergeCell ref="K19:K20"/>
    <mergeCell ref="L19:L20"/>
    <mergeCell ref="M19:O20"/>
    <mergeCell ref="P19:P20"/>
    <mergeCell ref="Q19:Q20"/>
    <mergeCell ref="A19:A20"/>
    <mergeCell ref="B19:B20"/>
    <mergeCell ref="E19:E20"/>
    <mergeCell ref="F19:F20"/>
    <mergeCell ref="G19:G20"/>
    <mergeCell ref="I19:I20"/>
    <mergeCell ref="AS19:AS20"/>
    <mergeCell ref="AT19:AT20"/>
    <mergeCell ref="AU19:AU20"/>
    <mergeCell ref="AV19:AX20"/>
    <mergeCell ref="C20:D20"/>
    <mergeCell ref="AB20:AC20"/>
    <mergeCell ref="AJ19:AJ20"/>
    <mergeCell ref="AK19:AK20"/>
    <mergeCell ref="AL19:AN20"/>
    <mergeCell ref="AO19:AO20"/>
    <mergeCell ref="AP19:AP20"/>
    <mergeCell ref="AR19:AR20"/>
    <mergeCell ref="AA19:AA20"/>
    <mergeCell ref="AD19:AD20"/>
    <mergeCell ref="AE19:AE20"/>
    <mergeCell ref="AF19:AF20"/>
    <mergeCell ref="AH19:AH20"/>
    <mergeCell ref="AI19:AI20"/>
    <mergeCell ref="S19:S20"/>
    <mergeCell ref="T19:T20"/>
    <mergeCell ref="U19:U20"/>
    <mergeCell ref="V19:V20"/>
    <mergeCell ref="W19:Y20"/>
    <mergeCell ref="Z19:Z20"/>
    <mergeCell ref="J21:J22"/>
    <mergeCell ref="K21:K22"/>
    <mergeCell ref="L21:L22"/>
    <mergeCell ref="M21:O22"/>
    <mergeCell ref="P21:P22"/>
    <mergeCell ref="Q21:Q22"/>
    <mergeCell ref="A21:A22"/>
    <mergeCell ref="B21:B22"/>
    <mergeCell ref="E21:E22"/>
    <mergeCell ref="F21:F22"/>
    <mergeCell ref="G21:G22"/>
    <mergeCell ref="I21:I22"/>
    <mergeCell ref="AS21:AS22"/>
    <mergeCell ref="AT21:AT22"/>
    <mergeCell ref="AU21:AU22"/>
    <mergeCell ref="AV21:AX22"/>
    <mergeCell ref="C22:D22"/>
    <mergeCell ref="AB22:AC22"/>
    <mergeCell ref="AJ21:AJ22"/>
    <mergeCell ref="AK21:AK22"/>
    <mergeCell ref="AL21:AN22"/>
    <mergeCell ref="AO21:AO22"/>
    <mergeCell ref="AP21:AP22"/>
    <mergeCell ref="AR21:AR22"/>
    <mergeCell ref="AA21:AA22"/>
    <mergeCell ref="AD21:AD22"/>
    <mergeCell ref="AE21:AE22"/>
    <mergeCell ref="AF21:AF22"/>
    <mergeCell ref="AH21:AH22"/>
    <mergeCell ref="AI21:AI22"/>
    <mergeCell ref="S21:S22"/>
    <mergeCell ref="T21:T22"/>
    <mergeCell ref="U21:U22"/>
    <mergeCell ref="V21:V22"/>
    <mergeCell ref="W21:Y22"/>
    <mergeCell ref="Z21:Z22"/>
    <mergeCell ref="J23:J24"/>
    <mergeCell ref="K23:K24"/>
    <mergeCell ref="L23:L24"/>
    <mergeCell ref="M23:O24"/>
    <mergeCell ref="P23:P24"/>
    <mergeCell ref="Q23:Q24"/>
    <mergeCell ref="A23:A24"/>
    <mergeCell ref="B23:B24"/>
    <mergeCell ref="E23:E24"/>
    <mergeCell ref="F23:F24"/>
    <mergeCell ref="G23:G24"/>
    <mergeCell ref="I23:I24"/>
    <mergeCell ref="AS23:AS24"/>
    <mergeCell ref="AT23:AT24"/>
    <mergeCell ref="AU23:AU24"/>
    <mergeCell ref="AV23:AX24"/>
    <mergeCell ref="C24:D24"/>
    <mergeCell ref="AB24:AC24"/>
    <mergeCell ref="AJ23:AJ24"/>
    <mergeCell ref="AK23:AK24"/>
    <mergeCell ref="AL23:AN24"/>
    <mergeCell ref="AO23:AO24"/>
    <mergeCell ref="AP23:AP24"/>
    <mergeCell ref="AR23:AR24"/>
    <mergeCell ref="AA23:AA24"/>
    <mergeCell ref="AD23:AD24"/>
    <mergeCell ref="AE23:AE24"/>
    <mergeCell ref="AF23:AF24"/>
    <mergeCell ref="AH23:AH24"/>
    <mergeCell ref="AI23:AI24"/>
    <mergeCell ref="S23:S24"/>
    <mergeCell ref="T23:T24"/>
    <mergeCell ref="U23:U24"/>
    <mergeCell ref="V23:V24"/>
    <mergeCell ref="W23:Y24"/>
    <mergeCell ref="Z23:Z24"/>
    <mergeCell ref="J25:J26"/>
    <mergeCell ref="K25:K26"/>
    <mergeCell ref="L25:L26"/>
    <mergeCell ref="M25:O26"/>
    <mergeCell ref="P25:P26"/>
    <mergeCell ref="Q25:Q26"/>
    <mergeCell ref="A25:A26"/>
    <mergeCell ref="B25:B26"/>
    <mergeCell ref="E25:E26"/>
    <mergeCell ref="F25:F26"/>
    <mergeCell ref="G25:G26"/>
    <mergeCell ref="I25:I26"/>
    <mergeCell ref="AS25:AS26"/>
    <mergeCell ref="AT25:AT26"/>
    <mergeCell ref="AU25:AU26"/>
    <mergeCell ref="AV25:AX26"/>
    <mergeCell ref="C26:D26"/>
    <mergeCell ref="AB26:AC26"/>
    <mergeCell ref="AJ25:AJ26"/>
    <mergeCell ref="AK25:AK26"/>
    <mergeCell ref="AL25:AN26"/>
    <mergeCell ref="AO25:AO26"/>
    <mergeCell ref="AP25:AP26"/>
    <mergeCell ref="AR25:AR26"/>
    <mergeCell ref="AA25:AA26"/>
    <mergeCell ref="AD25:AD26"/>
    <mergeCell ref="AE25:AE26"/>
    <mergeCell ref="AF25:AF26"/>
    <mergeCell ref="AH25:AH26"/>
    <mergeCell ref="AI25:AI26"/>
    <mergeCell ref="S25:S26"/>
    <mergeCell ref="T25:T26"/>
    <mergeCell ref="U25:U26"/>
    <mergeCell ref="V25:V26"/>
    <mergeCell ref="W25:Y26"/>
    <mergeCell ref="Z25:Z26"/>
    <mergeCell ref="J27:J28"/>
    <mergeCell ref="K27:K28"/>
    <mergeCell ref="L27:L28"/>
    <mergeCell ref="M27:O28"/>
    <mergeCell ref="P27:P28"/>
    <mergeCell ref="Q27:Q28"/>
    <mergeCell ref="A27:A28"/>
    <mergeCell ref="B27:B28"/>
    <mergeCell ref="E27:E28"/>
    <mergeCell ref="F27:F28"/>
    <mergeCell ref="G27:G28"/>
    <mergeCell ref="I27:I28"/>
    <mergeCell ref="AS27:AS28"/>
    <mergeCell ref="AT27:AT28"/>
    <mergeCell ref="AU27:AU28"/>
    <mergeCell ref="AV27:AX28"/>
    <mergeCell ref="C28:D28"/>
    <mergeCell ref="AB28:AC28"/>
    <mergeCell ref="AJ27:AJ28"/>
    <mergeCell ref="AK27:AK28"/>
    <mergeCell ref="AL27:AN28"/>
    <mergeCell ref="AO27:AO28"/>
    <mergeCell ref="AP27:AP28"/>
    <mergeCell ref="AR27:AR28"/>
    <mergeCell ref="AA27:AA28"/>
    <mergeCell ref="AD27:AD28"/>
    <mergeCell ref="AE27:AE28"/>
    <mergeCell ref="AF27:AF28"/>
    <mergeCell ref="AH27:AH28"/>
    <mergeCell ref="AI27:AI28"/>
    <mergeCell ref="S27:S28"/>
    <mergeCell ref="T27:T28"/>
    <mergeCell ref="U27:U28"/>
    <mergeCell ref="V27:V28"/>
    <mergeCell ref="W27:Y28"/>
    <mergeCell ref="Z27:Z28"/>
    <mergeCell ref="J29:J30"/>
    <mergeCell ref="K29:K30"/>
    <mergeCell ref="L29:L30"/>
    <mergeCell ref="M29:O30"/>
    <mergeCell ref="P29:P30"/>
    <mergeCell ref="Q29:Q30"/>
    <mergeCell ref="A29:A30"/>
    <mergeCell ref="B29:B30"/>
    <mergeCell ref="E29:E30"/>
    <mergeCell ref="F29:F30"/>
    <mergeCell ref="G29:G30"/>
    <mergeCell ref="I29:I30"/>
    <mergeCell ref="AS29:AS30"/>
    <mergeCell ref="AT29:AT30"/>
    <mergeCell ref="AU29:AU30"/>
    <mergeCell ref="AV29:AX30"/>
    <mergeCell ref="C30:D30"/>
    <mergeCell ref="AB30:AC30"/>
    <mergeCell ref="AJ29:AJ30"/>
    <mergeCell ref="AK29:AK30"/>
    <mergeCell ref="AL29:AN30"/>
    <mergeCell ref="AO29:AO30"/>
    <mergeCell ref="AP29:AP30"/>
    <mergeCell ref="AR29:AR30"/>
    <mergeCell ref="AA29:AA30"/>
    <mergeCell ref="AD29:AD30"/>
    <mergeCell ref="AE29:AE30"/>
    <mergeCell ref="AF29:AF30"/>
    <mergeCell ref="AH29:AH30"/>
    <mergeCell ref="AI29:AI30"/>
    <mergeCell ref="S29:S30"/>
    <mergeCell ref="T29:T30"/>
    <mergeCell ref="U29:U30"/>
    <mergeCell ref="V29:V30"/>
    <mergeCell ref="W29:Y30"/>
    <mergeCell ref="Z29:Z30"/>
    <mergeCell ref="J31:J32"/>
    <mergeCell ref="K31:K32"/>
    <mergeCell ref="L31:L32"/>
    <mergeCell ref="M31:O32"/>
    <mergeCell ref="P31:P32"/>
    <mergeCell ref="Q31:Q32"/>
    <mergeCell ref="A31:A32"/>
    <mergeCell ref="B31:B32"/>
    <mergeCell ref="E31:E32"/>
    <mergeCell ref="F31:F32"/>
    <mergeCell ref="G31:G32"/>
    <mergeCell ref="I31:I32"/>
    <mergeCell ref="AS31:AS32"/>
    <mergeCell ref="AT31:AT32"/>
    <mergeCell ref="AU31:AU32"/>
    <mergeCell ref="AV31:AX32"/>
    <mergeCell ref="C32:D32"/>
    <mergeCell ref="AB32:AC32"/>
    <mergeCell ref="AJ31:AJ32"/>
    <mergeCell ref="AK31:AK32"/>
    <mergeCell ref="AL31:AN32"/>
    <mergeCell ref="AO31:AO32"/>
    <mergeCell ref="AP31:AP32"/>
    <mergeCell ref="AR31:AR32"/>
    <mergeCell ref="AA31:AA32"/>
    <mergeCell ref="AD31:AD32"/>
    <mergeCell ref="AE31:AE32"/>
    <mergeCell ref="AF31:AF32"/>
    <mergeCell ref="AH31:AH32"/>
    <mergeCell ref="AI31:AI32"/>
    <mergeCell ref="S31:S32"/>
    <mergeCell ref="T31:T32"/>
    <mergeCell ref="U31:U32"/>
    <mergeCell ref="V31:V32"/>
    <mergeCell ref="W31:Y32"/>
    <mergeCell ref="Z31:Z32"/>
    <mergeCell ref="J33:J34"/>
    <mergeCell ref="K33:K34"/>
    <mergeCell ref="L33:L34"/>
    <mergeCell ref="M33:O34"/>
    <mergeCell ref="P33:P34"/>
    <mergeCell ref="Q33:Q34"/>
    <mergeCell ref="A33:A34"/>
    <mergeCell ref="B33:B34"/>
    <mergeCell ref="E33:E34"/>
    <mergeCell ref="F33:F34"/>
    <mergeCell ref="G33:G34"/>
    <mergeCell ref="I33:I34"/>
    <mergeCell ref="AS33:AS34"/>
    <mergeCell ref="AT33:AT34"/>
    <mergeCell ref="AU33:AU34"/>
    <mergeCell ref="AV33:AX34"/>
    <mergeCell ref="C34:D34"/>
    <mergeCell ref="AB34:AC34"/>
    <mergeCell ref="AJ33:AJ34"/>
    <mergeCell ref="AK33:AK34"/>
    <mergeCell ref="AL33:AN34"/>
    <mergeCell ref="AO33:AO34"/>
    <mergeCell ref="AP33:AP34"/>
    <mergeCell ref="AR33:AR34"/>
    <mergeCell ref="AA33:AA34"/>
    <mergeCell ref="AD33:AD34"/>
    <mergeCell ref="AE33:AE34"/>
    <mergeCell ref="AF33:AF34"/>
    <mergeCell ref="AH33:AH34"/>
    <mergeCell ref="AI33:AI34"/>
    <mergeCell ref="S33:S34"/>
    <mergeCell ref="T33:T34"/>
    <mergeCell ref="U33:U34"/>
    <mergeCell ref="V33:V34"/>
    <mergeCell ref="W33:Y34"/>
    <mergeCell ref="Z33:Z34"/>
    <mergeCell ref="J35:J36"/>
    <mergeCell ref="K35:K36"/>
    <mergeCell ref="L35:L36"/>
    <mergeCell ref="M35:O36"/>
    <mergeCell ref="P35:P36"/>
    <mergeCell ref="Q35:Q36"/>
    <mergeCell ref="A35:A36"/>
    <mergeCell ref="B35:B36"/>
    <mergeCell ref="E35:E36"/>
    <mergeCell ref="F35:F36"/>
    <mergeCell ref="G35:G36"/>
    <mergeCell ref="I35:I36"/>
    <mergeCell ref="AS35:AS36"/>
    <mergeCell ref="AT35:AT36"/>
    <mergeCell ref="AU35:AU36"/>
    <mergeCell ref="AV35:AX36"/>
    <mergeCell ref="C36:D36"/>
    <mergeCell ref="AB36:AC36"/>
    <mergeCell ref="AJ35:AJ36"/>
    <mergeCell ref="AK35:AK36"/>
    <mergeCell ref="AL35:AN36"/>
    <mergeCell ref="AO35:AO36"/>
    <mergeCell ref="AP35:AP36"/>
    <mergeCell ref="AR35:AR36"/>
    <mergeCell ref="AA35:AA36"/>
    <mergeCell ref="AD35:AD36"/>
    <mergeCell ref="AE35:AE36"/>
    <mergeCell ref="AF35:AF36"/>
    <mergeCell ref="AH35:AH36"/>
    <mergeCell ref="AI35:AI36"/>
    <mergeCell ref="S35:S36"/>
    <mergeCell ref="T35:T36"/>
    <mergeCell ref="U35:U36"/>
    <mergeCell ref="V35:V36"/>
    <mergeCell ref="W35:Y36"/>
    <mergeCell ref="Z35:Z36"/>
    <mergeCell ref="J37:J38"/>
    <mergeCell ref="K37:K38"/>
    <mergeCell ref="L37:L38"/>
    <mergeCell ref="M37:O38"/>
    <mergeCell ref="P37:P38"/>
    <mergeCell ref="Q37:Q38"/>
    <mergeCell ref="A37:A38"/>
    <mergeCell ref="B37:B38"/>
    <mergeCell ref="E37:E38"/>
    <mergeCell ref="F37:F38"/>
    <mergeCell ref="G37:G38"/>
    <mergeCell ref="I37:I38"/>
    <mergeCell ref="AS37:AS38"/>
    <mergeCell ref="AT37:AT38"/>
    <mergeCell ref="AU37:AU38"/>
    <mergeCell ref="AV37:AX38"/>
    <mergeCell ref="C38:D38"/>
    <mergeCell ref="AB38:AC38"/>
    <mergeCell ref="AJ37:AJ38"/>
    <mergeCell ref="AK37:AK38"/>
    <mergeCell ref="AL37:AN38"/>
    <mergeCell ref="AO37:AO38"/>
    <mergeCell ref="AP37:AP38"/>
    <mergeCell ref="AR37:AR38"/>
    <mergeCell ref="AA37:AA38"/>
    <mergeCell ref="AD37:AD38"/>
    <mergeCell ref="AE37:AE38"/>
    <mergeCell ref="AF37:AF38"/>
    <mergeCell ref="AH37:AH38"/>
    <mergeCell ref="AI37:AI38"/>
    <mergeCell ref="S37:S38"/>
    <mergeCell ref="T37:T38"/>
    <mergeCell ref="U37:U38"/>
    <mergeCell ref="V37:V38"/>
    <mergeCell ref="W37:Y38"/>
    <mergeCell ref="Z37:Z38"/>
    <mergeCell ref="J39:J40"/>
    <mergeCell ref="K39:K40"/>
    <mergeCell ref="L39:L40"/>
    <mergeCell ref="M39:O40"/>
    <mergeCell ref="P39:P40"/>
    <mergeCell ref="Q39:Q40"/>
    <mergeCell ref="A39:A40"/>
    <mergeCell ref="B39:B40"/>
    <mergeCell ref="E39:E40"/>
    <mergeCell ref="F39:F40"/>
    <mergeCell ref="G39:G40"/>
    <mergeCell ref="I39:I40"/>
    <mergeCell ref="AS39:AS40"/>
    <mergeCell ref="AT39:AT40"/>
    <mergeCell ref="AU39:AU40"/>
    <mergeCell ref="AV39:AX40"/>
    <mergeCell ref="C40:D40"/>
    <mergeCell ref="AB40:AC40"/>
    <mergeCell ref="AJ39:AJ40"/>
    <mergeCell ref="AK39:AK40"/>
    <mergeCell ref="AL39:AN40"/>
    <mergeCell ref="AO39:AO40"/>
    <mergeCell ref="AP39:AP40"/>
    <mergeCell ref="AR39:AR40"/>
    <mergeCell ref="AA39:AA40"/>
    <mergeCell ref="AD39:AD40"/>
    <mergeCell ref="AE39:AE40"/>
    <mergeCell ref="AF39:AF40"/>
    <mergeCell ref="AH39:AH40"/>
    <mergeCell ref="AI39:AI40"/>
    <mergeCell ref="S39:S40"/>
    <mergeCell ref="T39:T40"/>
    <mergeCell ref="U39:U40"/>
    <mergeCell ref="V39:V40"/>
    <mergeCell ref="W39:Y40"/>
    <mergeCell ref="Z39:Z40"/>
    <mergeCell ref="J41:J42"/>
    <mergeCell ref="K41:K42"/>
    <mergeCell ref="L41:L42"/>
    <mergeCell ref="M41:O42"/>
    <mergeCell ref="P41:P42"/>
    <mergeCell ref="Q41:Q42"/>
    <mergeCell ref="A41:A42"/>
    <mergeCell ref="B41:B42"/>
    <mergeCell ref="E41:E42"/>
    <mergeCell ref="F41:F42"/>
    <mergeCell ref="G41:G42"/>
    <mergeCell ref="I41:I42"/>
    <mergeCell ref="AS41:AS42"/>
    <mergeCell ref="AT41:AT42"/>
    <mergeCell ref="AU41:AU42"/>
    <mergeCell ref="AV41:AX42"/>
    <mergeCell ref="C42:D42"/>
    <mergeCell ref="AB42:AC42"/>
    <mergeCell ref="AJ41:AJ42"/>
    <mergeCell ref="AK41:AK42"/>
    <mergeCell ref="AL41:AN42"/>
    <mergeCell ref="AO41:AO42"/>
    <mergeCell ref="AP41:AP42"/>
    <mergeCell ref="AR41:AR42"/>
    <mergeCell ref="AA41:AA42"/>
    <mergeCell ref="AD41:AD42"/>
    <mergeCell ref="AE41:AE42"/>
    <mergeCell ref="AF41:AF42"/>
    <mergeCell ref="AH41:AH42"/>
    <mergeCell ref="AI41:AI42"/>
    <mergeCell ref="S41:S42"/>
    <mergeCell ref="T41:T42"/>
    <mergeCell ref="U41:U42"/>
    <mergeCell ref="V41:V42"/>
    <mergeCell ref="W41:Y42"/>
    <mergeCell ref="Z41:Z42"/>
    <mergeCell ref="J43:J44"/>
    <mergeCell ref="K43:K44"/>
    <mergeCell ref="L43:L44"/>
    <mergeCell ref="M43:O44"/>
    <mergeCell ref="P43:P44"/>
    <mergeCell ref="Q43:Q44"/>
    <mergeCell ref="A43:A44"/>
    <mergeCell ref="B43:B44"/>
    <mergeCell ref="E43:E44"/>
    <mergeCell ref="F43:F44"/>
    <mergeCell ref="G43:G44"/>
    <mergeCell ref="I43:I44"/>
    <mergeCell ref="AS43:AS44"/>
    <mergeCell ref="AT43:AT44"/>
    <mergeCell ref="AU43:AU44"/>
    <mergeCell ref="AV43:AX44"/>
    <mergeCell ref="C44:D44"/>
    <mergeCell ref="AB44:AC44"/>
    <mergeCell ref="AJ43:AJ44"/>
    <mergeCell ref="AK43:AK44"/>
    <mergeCell ref="AL43:AN44"/>
    <mergeCell ref="AO43:AO44"/>
    <mergeCell ref="AP43:AP44"/>
    <mergeCell ref="AR43:AR44"/>
    <mergeCell ref="AA43:AA44"/>
    <mergeCell ref="AD43:AD44"/>
    <mergeCell ref="AE43:AE44"/>
    <mergeCell ref="AF43:AF44"/>
    <mergeCell ref="AH43:AH44"/>
    <mergeCell ref="AI43:AI44"/>
    <mergeCell ref="S43:S44"/>
    <mergeCell ref="T43:T44"/>
    <mergeCell ref="U43:U44"/>
    <mergeCell ref="V43:V44"/>
    <mergeCell ref="W43:Y44"/>
    <mergeCell ref="Z43:Z44"/>
    <mergeCell ref="J45:J46"/>
    <mergeCell ref="K45:K46"/>
    <mergeCell ref="L45:L46"/>
    <mergeCell ref="M45:O46"/>
    <mergeCell ref="P45:P46"/>
    <mergeCell ref="Q45:Q46"/>
    <mergeCell ref="A45:A46"/>
    <mergeCell ref="B45:B46"/>
    <mergeCell ref="E45:E46"/>
    <mergeCell ref="F45:F46"/>
    <mergeCell ref="G45:G46"/>
    <mergeCell ref="I45:I46"/>
    <mergeCell ref="AS45:AS46"/>
    <mergeCell ref="AT45:AT46"/>
    <mergeCell ref="AU45:AU46"/>
    <mergeCell ref="AV45:AX46"/>
    <mergeCell ref="C46:D46"/>
    <mergeCell ref="AB46:AC46"/>
    <mergeCell ref="AJ45:AJ46"/>
    <mergeCell ref="AK45:AK46"/>
    <mergeCell ref="AL45:AN46"/>
    <mergeCell ref="AO45:AO46"/>
    <mergeCell ref="AP45:AP46"/>
    <mergeCell ref="AR45:AR46"/>
    <mergeCell ref="AA45:AA46"/>
    <mergeCell ref="AD45:AD46"/>
    <mergeCell ref="AE45:AE46"/>
    <mergeCell ref="AF45:AF46"/>
    <mergeCell ref="AH45:AH46"/>
    <mergeCell ref="AI45:AI46"/>
    <mergeCell ref="S45:S46"/>
    <mergeCell ref="T45:T46"/>
    <mergeCell ref="U45:U46"/>
    <mergeCell ref="V45:V46"/>
    <mergeCell ref="W45:Y46"/>
    <mergeCell ref="Z45:Z46"/>
    <mergeCell ref="J47:J48"/>
    <mergeCell ref="K47:K48"/>
    <mergeCell ref="L47:L48"/>
    <mergeCell ref="M47:O48"/>
    <mergeCell ref="P47:P48"/>
    <mergeCell ref="Q47:Q48"/>
    <mergeCell ref="A47:A48"/>
    <mergeCell ref="B47:B48"/>
    <mergeCell ref="E47:E48"/>
    <mergeCell ref="F47:F48"/>
    <mergeCell ref="G47:G48"/>
    <mergeCell ref="I47:I48"/>
    <mergeCell ref="AS47:AS48"/>
    <mergeCell ref="AT47:AT48"/>
    <mergeCell ref="AU47:AU48"/>
    <mergeCell ref="AV47:AX48"/>
    <mergeCell ref="C48:D48"/>
    <mergeCell ref="AB48:AC48"/>
    <mergeCell ref="AJ47:AJ48"/>
    <mergeCell ref="AK47:AK48"/>
    <mergeCell ref="AL47:AN48"/>
    <mergeCell ref="AO47:AO48"/>
    <mergeCell ref="AP47:AP48"/>
    <mergeCell ref="AR47:AR48"/>
    <mergeCell ref="AA47:AA48"/>
    <mergeCell ref="AD47:AD48"/>
    <mergeCell ref="AE47:AE48"/>
    <mergeCell ref="AF47:AF48"/>
    <mergeCell ref="AH47:AH48"/>
    <mergeCell ref="AI47:AI48"/>
    <mergeCell ref="S47:S48"/>
    <mergeCell ref="T47:T48"/>
    <mergeCell ref="U47:U48"/>
    <mergeCell ref="V47:V48"/>
    <mergeCell ref="W47:Y48"/>
    <mergeCell ref="Z47:Z48"/>
  </mergeCells>
  <phoneticPr fontId="4"/>
  <dataValidations disablePrompts="1" count="2">
    <dataValidation type="list" allowBlank="1" showInputMessage="1" showErrorMessage="1" sqref="L9:L48 V9:V48 AK17 AU9:AU48 AK15 AK19:AK48 AK9:AK13">
      <formula1>"実施校体育館,音楽室,その他教室,合同開催校体育館,ホール等の文化施設,その他"</formula1>
    </dataValidation>
    <dataValidation imeMode="halfAlpha" allowBlank="1" showInputMessage="1" showErrorMessage="1" sqref="F9:F48 P9:P48 H9:I48 K9:K48 AE11:AE12 AH9:AH48 AR9:AR48"/>
  </dataValidations>
  <printOptions horizontalCentered="1"/>
  <pageMargins left="0.39370078740157483" right="0.39370078740157483" top="0.74803149606299213" bottom="0.74803149606299213" header="0.31496062992125984" footer="0.31496062992125984"/>
  <pageSetup paperSize="8" scale="29" fitToHeight="0" orientation="landscape" cellComments="asDisplayed" horizontalDpi="1200" verticalDpi="1200" r:id="rId1"/>
  <headerFooter>
    <oddFooter>&amp;R&amp;A
&amp;D</oddFooter>
  </headerFooter>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249977111117893"/>
    <pageSetUpPr fitToPage="1"/>
  </sheetPr>
  <dimension ref="B1:AM80"/>
  <sheetViews>
    <sheetView showGridLines="0" view="pageBreakPreview" zoomScale="70" zoomScaleNormal="70" zoomScaleSheetLayoutView="70" workbookViewId="0">
      <selection activeCell="N10" sqref="N10:O10"/>
    </sheetView>
  </sheetViews>
  <sheetFormatPr defaultColWidth="3.25" defaultRowHeight="18" customHeight="1"/>
  <cols>
    <col min="1" max="1" width="3.25" style="75"/>
    <col min="2" max="2" width="9.75" style="75" customWidth="1"/>
    <col min="3" max="3" width="16.875" style="75" customWidth="1"/>
    <col min="4" max="4" width="22.875" style="75" customWidth="1"/>
    <col min="5" max="5" width="19.375" style="75" customWidth="1"/>
    <col min="6" max="6" width="3.625" style="75" customWidth="1"/>
    <col min="7" max="7" width="3.875" style="75" customWidth="1"/>
    <col min="8" max="9" width="3.25" style="75"/>
    <col min="10" max="10" width="15.5" style="75" customWidth="1"/>
    <col min="11" max="11" width="15.25" style="75" customWidth="1"/>
    <col min="12" max="12" width="11.5" style="75" customWidth="1"/>
    <col min="13" max="13" width="18.5" style="75" customWidth="1"/>
    <col min="14" max="14" width="15.625" style="75" customWidth="1"/>
    <col min="15" max="15" width="14.625" style="75" customWidth="1"/>
    <col min="16" max="16" width="16.125" style="75" customWidth="1"/>
    <col min="17" max="17" width="15.75" style="75" customWidth="1"/>
    <col min="18" max="19" width="3.25" style="75"/>
    <col min="20" max="20" width="9.75" style="75" customWidth="1"/>
    <col min="21" max="21" width="16.875" style="75" customWidth="1"/>
    <col min="22" max="22" width="22.875" style="75" customWidth="1"/>
    <col min="23" max="23" width="19.375" style="75" customWidth="1"/>
    <col min="24" max="24" width="3.625" style="75" customWidth="1"/>
    <col min="25" max="25" width="3.875" style="75" customWidth="1"/>
    <col min="26" max="27" width="3.25" style="75"/>
    <col min="28" max="28" width="15.5" style="75" customWidth="1"/>
    <col min="29" max="29" width="15.25" style="75" customWidth="1"/>
    <col min="30" max="30" width="11.5" style="75" customWidth="1"/>
    <col min="31" max="31" width="18.5" style="75" customWidth="1"/>
    <col min="32" max="32" width="15.625" style="75" customWidth="1"/>
    <col min="33" max="33" width="14.625" style="75" customWidth="1"/>
    <col min="34" max="34" width="16.125" style="75" customWidth="1"/>
    <col min="35" max="35" width="15.75" style="75" customWidth="1"/>
    <col min="36" max="16384" width="3.25" style="75"/>
  </cols>
  <sheetData>
    <row r="1" spans="2:36" ht="30" customHeight="1">
      <c r="B1" s="1" t="s">
        <v>62</v>
      </c>
      <c r="C1" s="1"/>
      <c r="D1" s="71" t="s">
        <v>63</v>
      </c>
      <c r="E1" s="1826">
        <f>【様式1】実施計画書!C3</f>
        <v>0</v>
      </c>
      <c r="F1" s="73"/>
      <c r="G1" s="73"/>
      <c r="H1" s="73"/>
      <c r="I1" s="73"/>
      <c r="J1" s="73"/>
      <c r="K1" s="74"/>
      <c r="Q1" s="76" t="str">
        <f>【様式1】実施計画書!Y1</f>
        <v>UNI6-00</v>
      </c>
      <c r="S1" s="77"/>
      <c r="T1" s="1" t="s">
        <v>62</v>
      </c>
      <c r="U1" s="1"/>
      <c r="V1" s="78" t="s">
        <v>63</v>
      </c>
      <c r="W1" s="1397" t="s">
        <v>10</v>
      </c>
      <c r="X1" s="1398"/>
      <c r="Y1" s="1398"/>
      <c r="Z1" s="1398"/>
      <c r="AA1" s="1398"/>
      <c r="AB1" s="1398"/>
      <c r="AC1" s="79"/>
      <c r="AD1" s="77"/>
      <c r="AE1" s="77"/>
      <c r="AF1" s="77"/>
      <c r="AG1" s="77"/>
      <c r="AH1" s="77"/>
      <c r="AI1" s="7" t="s">
        <v>4</v>
      </c>
      <c r="AJ1" s="77"/>
    </row>
    <row r="2" spans="2:36" ht="15" customHeight="1">
      <c r="C2" s="80"/>
      <c r="D2" s="80"/>
      <c r="E2" s="80"/>
      <c r="F2" s="80"/>
      <c r="G2" s="80"/>
      <c r="H2" s="80"/>
      <c r="I2" s="80"/>
      <c r="J2" s="80"/>
      <c r="K2" s="80"/>
      <c r="L2" s="80"/>
      <c r="M2" s="81" t="s">
        <v>15</v>
      </c>
      <c r="N2" s="82"/>
      <c r="O2" s="83"/>
      <c r="P2" s="83"/>
      <c r="Q2" s="83"/>
      <c r="R2" s="84"/>
      <c r="S2" s="77"/>
      <c r="T2" s="77"/>
      <c r="U2" s="85"/>
      <c r="V2" s="85"/>
      <c r="W2" s="85"/>
      <c r="X2" s="85"/>
      <c r="Y2" s="85"/>
      <c r="Z2" s="85"/>
      <c r="AA2" s="85"/>
      <c r="AB2" s="85"/>
      <c r="AC2" s="85"/>
      <c r="AD2" s="85"/>
      <c r="AE2" s="81" t="s">
        <v>15</v>
      </c>
      <c r="AF2" s="82"/>
      <c r="AG2" s="83"/>
      <c r="AH2" s="83"/>
      <c r="AI2" s="83"/>
      <c r="AJ2" s="86"/>
    </row>
    <row r="3" spans="2:36" ht="15" customHeight="1">
      <c r="C3" s="80"/>
      <c r="D3" s="80"/>
      <c r="E3" s="80"/>
      <c r="F3" s="80"/>
      <c r="G3" s="80"/>
      <c r="H3" s="80"/>
      <c r="I3" s="80"/>
      <c r="J3" s="80"/>
      <c r="K3" s="80"/>
      <c r="L3" s="80"/>
      <c r="M3" s="87" t="s">
        <v>64</v>
      </c>
      <c r="N3" s="79"/>
      <c r="O3" s="88"/>
      <c r="P3" s="89"/>
      <c r="Q3" s="88"/>
      <c r="R3" s="84"/>
      <c r="S3" s="77"/>
      <c r="T3" s="77"/>
      <c r="U3" s="85"/>
      <c r="V3" s="85"/>
      <c r="W3" s="85"/>
      <c r="X3" s="85"/>
      <c r="Y3" s="85"/>
      <c r="Z3" s="85"/>
      <c r="AA3" s="85"/>
      <c r="AB3" s="85"/>
      <c r="AC3" s="85"/>
      <c r="AD3" s="85"/>
      <c r="AE3" s="87" t="s">
        <v>65</v>
      </c>
      <c r="AF3" s="79"/>
      <c r="AG3" s="88"/>
      <c r="AH3" s="89"/>
      <c r="AI3" s="88"/>
      <c r="AJ3" s="86"/>
    </row>
    <row r="4" spans="2:36" ht="15" customHeight="1">
      <c r="C4" s="80"/>
      <c r="D4" s="80"/>
      <c r="E4" s="80"/>
      <c r="F4" s="80"/>
      <c r="G4" s="80"/>
      <c r="H4" s="80"/>
      <c r="I4" s="80"/>
      <c r="J4" s="80"/>
      <c r="K4" s="80"/>
      <c r="L4" s="80"/>
      <c r="M4" s="90" t="s">
        <v>66</v>
      </c>
      <c r="N4" s="91"/>
      <c r="O4" s="92"/>
      <c r="P4" s="93" t="s">
        <v>67</v>
      </c>
      <c r="Q4" s="92"/>
      <c r="R4" s="84"/>
      <c r="S4" s="77"/>
      <c r="T4" s="77"/>
      <c r="U4" s="85"/>
      <c r="V4" s="85"/>
      <c r="W4" s="85"/>
      <c r="X4" s="85"/>
      <c r="Y4" s="85"/>
      <c r="Z4" s="85"/>
      <c r="AA4" s="85"/>
      <c r="AB4" s="85"/>
      <c r="AC4" s="85"/>
      <c r="AD4" s="85"/>
      <c r="AE4" s="94" t="s">
        <v>66</v>
      </c>
      <c r="AF4" s="95"/>
      <c r="AG4" s="96"/>
      <c r="AH4" s="97" t="s">
        <v>67</v>
      </c>
      <c r="AI4" s="96"/>
      <c r="AJ4" s="86"/>
    </row>
    <row r="5" spans="2:36" ht="24">
      <c r="B5" s="98" t="s">
        <v>68</v>
      </c>
      <c r="C5" s="80"/>
      <c r="D5" s="80"/>
      <c r="E5" s="80"/>
      <c r="F5" s="80"/>
      <c r="G5" s="80"/>
      <c r="H5" s="80"/>
      <c r="I5" s="80"/>
      <c r="J5" s="80"/>
      <c r="K5" s="80"/>
      <c r="L5" s="84"/>
      <c r="M5" s="84"/>
      <c r="N5" s="84"/>
      <c r="O5" s="84"/>
      <c r="P5" s="99"/>
      <c r="Q5" s="84"/>
      <c r="R5" s="84"/>
      <c r="S5" s="77"/>
      <c r="T5" s="100" t="s">
        <v>68</v>
      </c>
      <c r="U5" s="85"/>
      <c r="V5" s="85"/>
      <c r="W5" s="85"/>
      <c r="X5" s="85"/>
      <c r="Y5" s="85"/>
      <c r="Z5" s="85"/>
      <c r="AA5" s="85"/>
      <c r="AB5" s="85"/>
      <c r="AC5" s="85"/>
      <c r="AD5" s="86"/>
      <c r="AE5" s="86"/>
      <c r="AF5" s="86"/>
      <c r="AG5" s="86"/>
      <c r="AH5" s="101"/>
      <c r="AI5" s="86"/>
      <c r="AJ5" s="86"/>
    </row>
    <row r="6" spans="2:36" ht="18" customHeight="1" thickBot="1">
      <c r="B6" s="102"/>
      <c r="C6" s="102"/>
      <c r="D6" s="102"/>
      <c r="E6" s="102"/>
      <c r="F6" s="102"/>
      <c r="G6" s="102"/>
      <c r="H6" s="102"/>
      <c r="I6" s="102"/>
      <c r="J6" s="102"/>
      <c r="K6" s="102"/>
      <c r="L6" s="75" t="s">
        <v>69</v>
      </c>
      <c r="R6" s="103"/>
      <c r="S6" s="77"/>
      <c r="T6" s="104"/>
      <c r="U6" s="104"/>
      <c r="V6" s="104"/>
      <c r="W6" s="104"/>
      <c r="X6" s="104"/>
      <c r="Y6" s="104"/>
      <c r="Z6" s="104"/>
      <c r="AA6" s="104"/>
      <c r="AB6" s="104"/>
      <c r="AC6" s="104"/>
      <c r="AD6" s="77" t="s">
        <v>69</v>
      </c>
      <c r="AE6" s="77"/>
      <c r="AF6" s="77"/>
      <c r="AG6" s="77"/>
      <c r="AH6" s="77"/>
      <c r="AI6" s="77"/>
      <c r="AJ6" s="105"/>
    </row>
    <row r="7" spans="2:36" ht="18" customHeight="1" thickBot="1">
      <c r="B7" s="106" t="s">
        <v>70</v>
      </c>
      <c r="K7" s="107"/>
      <c r="L7" s="1399" t="s">
        <v>71</v>
      </c>
      <c r="M7" s="1400"/>
      <c r="N7" s="1399" t="s">
        <v>72</v>
      </c>
      <c r="O7" s="1400"/>
      <c r="P7" s="1401" t="s">
        <v>73</v>
      </c>
      <c r="Q7" s="1403" t="s">
        <v>74</v>
      </c>
      <c r="R7" s="103"/>
      <c r="S7" s="77"/>
      <c r="T7" s="108" t="s">
        <v>70</v>
      </c>
      <c r="U7" s="77"/>
      <c r="V7" s="77"/>
      <c r="W7" s="77"/>
      <c r="X7" s="77"/>
      <c r="Y7" s="77"/>
      <c r="Z7" s="77"/>
      <c r="AA7" s="77"/>
      <c r="AB7" s="77"/>
      <c r="AC7" s="109"/>
      <c r="AD7" s="1399" t="s">
        <v>71</v>
      </c>
      <c r="AE7" s="1400"/>
      <c r="AF7" s="1399" t="s">
        <v>72</v>
      </c>
      <c r="AG7" s="1400"/>
      <c r="AH7" s="1401" t="s">
        <v>75</v>
      </c>
      <c r="AI7" s="1403" t="s">
        <v>74</v>
      </c>
      <c r="AJ7" s="105"/>
    </row>
    <row r="8" spans="2:36" ht="18" customHeight="1" thickBot="1">
      <c r="B8" s="1377"/>
      <c r="C8" s="1378"/>
      <c r="D8" s="110" t="s">
        <v>72</v>
      </c>
      <c r="E8" s="1377" t="s">
        <v>76</v>
      </c>
      <c r="F8" s="1378"/>
      <c r="G8" s="1379" t="s">
        <v>74</v>
      </c>
      <c r="H8" s="1379"/>
      <c r="I8" s="1379"/>
      <c r="J8" s="1378"/>
      <c r="L8" s="111" t="s">
        <v>77</v>
      </c>
      <c r="M8" s="112" t="s">
        <v>78</v>
      </c>
      <c r="N8" s="1380" t="s">
        <v>79</v>
      </c>
      <c r="O8" s="1381"/>
      <c r="P8" s="1402"/>
      <c r="Q8" s="1404"/>
      <c r="S8" s="77"/>
      <c r="T8" s="1377"/>
      <c r="U8" s="1378"/>
      <c r="V8" s="110" t="s">
        <v>80</v>
      </c>
      <c r="W8" s="1377" t="s">
        <v>76</v>
      </c>
      <c r="X8" s="1378"/>
      <c r="Y8" s="1379" t="s">
        <v>74</v>
      </c>
      <c r="Z8" s="1379"/>
      <c r="AA8" s="1379"/>
      <c r="AB8" s="1378"/>
      <c r="AC8" s="77"/>
      <c r="AD8" s="111" t="s">
        <v>77</v>
      </c>
      <c r="AE8" s="112" t="s">
        <v>78</v>
      </c>
      <c r="AF8" s="1380" t="s">
        <v>79</v>
      </c>
      <c r="AG8" s="1381"/>
      <c r="AH8" s="1402"/>
      <c r="AI8" s="1404"/>
      <c r="AJ8" s="77"/>
    </row>
    <row r="9" spans="2:36" ht="18" customHeight="1">
      <c r="B9" s="1382" t="s">
        <v>81</v>
      </c>
      <c r="C9" s="1383"/>
      <c r="D9" s="113">
        <f>SUM(N16:O16)</f>
        <v>0</v>
      </c>
      <c r="E9" s="1384"/>
      <c r="F9" s="1385"/>
      <c r="G9" s="1386"/>
      <c r="H9" s="1386"/>
      <c r="I9" s="1386"/>
      <c r="J9" s="1387"/>
      <c r="L9" s="1388" t="s">
        <v>82</v>
      </c>
      <c r="M9" s="114" t="s">
        <v>83</v>
      </c>
      <c r="N9" s="1391">
        <f>D27</f>
        <v>0</v>
      </c>
      <c r="O9" s="1392"/>
      <c r="P9" s="115"/>
      <c r="Q9" s="116"/>
      <c r="S9" s="77"/>
      <c r="T9" s="1382" t="s">
        <v>81</v>
      </c>
      <c r="U9" s="1383"/>
      <c r="V9" s="113">
        <f>SUM(AF16:AG16)</f>
        <v>1703250</v>
      </c>
      <c r="W9" s="1384"/>
      <c r="X9" s="1385"/>
      <c r="Y9" s="1386"/>
      <c r="Z9" s="1386"/>
      <c r="AA9" s="1386"/>
      <c r="AB9" s="1387"/>
      <c r="AC9" s="77"/>
      <c r="AD9" s="1388" t="s">
        <v>82</v>
      </c>
      <c r="AE9" s="114" t="s">
        <v>84</v>
      </c>
      <c r="AF9" s="1391">
        <v>525000</v>
      </c>
      <c r="AG9" s="1392"/>
      <c r="AH9" s="115"/>
      <c r="AI9" s="116"/>
      <c r="AJ9" s="77"/>
    </row>
    <row r="10" spans="2:36" ht="21.2" customHeight="1">
      <c r="B10" s="1393" t="s">
        <v>85</v>
      </c>
      <c r="C10" s="1394"/>
      <c r="D10" s="117">
        <f>SUM(N30:O30)</f>
        <v>0</v>
      </c>
      <c r="E10" s="1395"/>
      <c r="F10" s="1396"/>
      <c r="G10" s="1369"/>
      <c r="H10" s="1369"/>
      <c r="I10" s="1369"/>
      <c r="J10" s="1370"/>
      <c r="L10" s="1389"/>
      <c r="M10" s="118" t="s">
        <v>86</v>
      </c>
      <c r="N10" s="1344">
        <f>D33+D21</f>
        <v>0</v>
      </c>
      <c r="O10" s="1345"/>
      <c r="P10" s="119"/>
      <c r="Q10" s="120"/>
      <c r="S10" s="77"/>
      <c r="T10" s="1393" t="s">
        <v>85</v>
      </c>
      <c r="U10" s="1394"/>
      <c r="V10" s="117">
        <f>SUM(AF30:AG30)</f>
        <v>498990</v>
      </c>
      <c r="W10" s="1395"/>
      <c r="X10" s="1396"/>
      <c r="Y10" s="1369"/>
      <c r="Z10" s="1369"/>
      <c r="AA10" s="1369"/>
      <c r="AB10" s="1370"/>
      <c r="AC10" s="77"/>
      <c r="AD10" s="1389"/>
      <c r="AE10" s="118" t="s">
        <v>86</v>
      </c>
      <c r="AF10" s="1344">
        <f>V33+V21</f>
        <v>162750</v>
      </c>
      <c r="AG10" s="1345"/>
      <c r="AH10" s="119"/>
      <c r="AI10" s="120"/>
      <c r="AJ10" s="77"/>
    </row>
    <row r="11" spans="2:36" ht="21.2" customHeight="1" thickBot="1">
      <c r="B11" s="1365" t="s">
        <v>87</v>
      </c>
      <c r="C11" s="1366"/>
      <c r="D11" s="121">
        <f>N31</f>
        <v>0</v>
      </c>
      <c r="E11" s="1367"/>
      <c r="F11" s="1368"/>
      <c r="G11" s="1357"/>
      <c r="H11" s="1357"/>
      <c r="I11" s="1357"/>
      <c r="J11" s="1358"/>
      <c r="L11" s="1389"/>
      <c r="M11" s="122" t="s">
        <v>88</v>
      </c>
      <c r="N11" s="1348">
        <f>SUMIF($B$36:$B$110,M11,$K$36:$K$110)</f>
        <v>0</v>
      </c>
      <c r="O11" s="1349"/>
      <c r="P11" s="123"/>
      <c r="Q11" s="124"/>
      <c r="S11" s="77"/>
      <c r="T11" s="1365" t="s">
        <v>87</v>
      </c>
      <c r="U11" s="1366"/>
      <c r="V11" s="121">
        <f>AF31</f>
        <v>220224</v>
      </c>
      <c r="W11" s="1367"/>
      <c r="X11" s="1368"/>
      <c r="Y11" s="1357"/>
      <c r="Z11" s="1357"/>
      <c r="AA11" s="1357"/>
      <c r="AB11" s="1358"/>
      <c r="AC11" s="77"/>
      <c r="AD11" s="1389"/>
      <c r="AE11" s="122" t="s">
        <v>88</v>
      </c>
      <c r="AF11" s="1348">
        <f>SUMIF($T$37:$T$111,AE11,$AC$37:$AC$111)</f>
        <v>231000</v>
      </c>
      <c r="AG11" s="1349"/>
      <c r="AH11" s="123"/>
      <c r="AI11" s="124"/>
      <c r="AJ11" s="77"/>
    </row>
    <row r="12" spans="2:36" ht="21.2" customHeight="1" thickTop="1">
      <c r="B12" s="1371" t="s">
        <v>89</v>
      </c>
      <c r="C12" s="1372"/>
      <c r="D12" s="125">
        <f>SUM(D9:D11)</f>
        <v>0</v>
      </c>
      <c r="E12" s="1373"/>
      <c r="F12" s="1374"/>
      <c r="G12" s="1375"/>
      <c r="H12" s="1375"/>
      <c r="I12" s="1375"/>
      <c r="J12" s="1376"/>
      <c r="L12" s="1389"/>
      <c r="M12" s="126" t="s">
        <v>90</v>
      </c>
      <c r="N12" s="1334">
        <f>SUMIF($B$36:$B$110,M12,$K$36:$K$110)</f>
        <v>0</v>
      </c>
      <c r="O12" s="1335"/>
      <c r="P12" s="123"/>
      <c r="Q12" s="124"/>
      <c r="S12" s="77"/>
      <c r="T12" s="1371" t="s">
        <v>89</v>
      </c>
      <c r="U12" s="1372"/>
      <c r="V12" s="125">
        <f>SUM(V9:V11)</f>
        <v>2422464</v>
      </c>
      <c r="W12" s="1373"/>
      <c r="X12" s="1374"/>
      <c r="Y12" s="1375"/>
      <c r="Z12" s="1375"/>
      <c r="AA12" s="1375"/>
      <c r="AB12" s="1376"/>
      <c r="AC12" s="77"/>
      <c r="AD12" s="1389"/>
      <c r="AE12" s="126" t="s">
        <v>90</v>
      </c>
      <c r="AF12" s="1348">
        <f t="shared" ref="AF12:AF15" si="0">SUMIF($T$37:$T$111,AE12,$AC$37:$AC$111)</f>
        <v>29700</v>
      </c>
      <c r="AG12" s="1349"/>
      <c r="AH12" s="123"/>
      <c r="AI12" s="124"/>
      <c r="AJ12" s="77"/>
    </row>
    <row r="13" spans="2:36" ht="21.2" customHeight="1" thickBot="1">
      <c r="B13" s="1365" t="s">
        <v>91</v>
      </c>
      <c r="C13" s="1366"/>
      <c r="D13" s="121">
        <f>N33</f>
        <v>0</v>
      </c>
      <c r="E13" s="1367"/>
      <c r="F13" s="1368"/>
      <c r="G13" s="1357"/>
      <c r="H13" s="1357"/>
      <c r="I13" s="1357"/>
      <c r="J13" s="1358"/>
      <c r="L13" s="1389"/>
      <c r="M13" s="126" t="s">
        <v>92</v>
      </c>
      <c r="N13" s="1334">
        <f>SUMIF($B$36:$B$110,M13,$K$36:$K$110)</f>
        <v>0</v>
      </c>
      <c r="O13" s="1335"/>
      <c r="P13" s="127"/>
      <c r="Q13" s="124"/>
      <c r="S13" s="77"/>
      <c r="T13" s="1365" t="s">
        <v>91</v>
      </c>
      <c r="U13" s="1366"/>
      <c r="V13" s="121">
        <f>AF33</f>
        <v>0</v>
      </c>
      <c r="W13" s="1367"/>
      <c r="X13" s="1368"/>
      <c r="Y13" s="1357"/>
      <c r="Z13" s="1357"/>
      <c r="AA13" s="1357"/>
      <c r="AB13" s="1358"/>
      <c r="AC13" s="77"/>
      <c r="AD13" s="1389"/>
      <c r="AE13" s="126" t="s">
        <v>92</v>
      </c>
      <c r="AF13" s="1348">
        <f t="shared" si="0"/>
        <v>508200</v>
      </c>
      <c r="AG13" s="1349"/>
      <c r="AH13" s="127"/>
      <c r="AI13" s="124"/>
      <c r="AJ13" s="77"/>
    </row>
    <row r="14" spans="2:36" ht="21.2" customHeight="1" thickTop="1" thickBot="1">
      <c r="B14" s="1359" t="s">
        <v>93</v>
      </c>
      <c r="C14" s="1360"/>
      <c r="D14" s="128">
        <f>D12-D13</f>
        <v>0</v>
      </c>
      <c r="E14" s="1361"/>
      <c r="F14" s="1362"/>
      <c r="G14" s="1363"/>
      <c r="H14" s="1363"/>
      <c r="I14" s="1363"/>
      <c r="J14" s="1364"/>
      <c r="L14" s="1389"/>
      <c r="M14" s="129" t="s">
        <v>94</v>
      </c>
      <c r="N14" s="1334">
        <f>SUMIF($B$36:$B$110,M14,$K$36:$K$110)</f>
        <v>0</v>
      </c>
      <c r="O14" s="1335"/>
      <c r="P14" s="123"/>
      <c r="Q14" s="124"/>
      <c r="S14" s="77"/>
      <c r="T14" s="1359" t="s">
        <v>93</v>
      </c>
      <c r="U14" s="1360"/>
      <c r="V14" s="128">
        <f>V12-V13</f>
        <v>2422464</v>
      </c>
      <c r="W14" s="1361"/>
      <c r="X14" s="1362"/>
      <c r="Y14" s="1363"/>
      <c r="Z14" s="1363"/>
      <c r="AA14" s="1363"/>
      <c r="AB14" s="1364"/>
      <c r="AC14" s="77"/>
      <c r="AD14" s="1389"/>
      <c r="AE14" s="129" t="s">
        <v>94</v>
      </c>
      <c r="AF14" s="1348">
        <f t="shared" si="0"/>
        <v>191600</v>
      </c>
      <c r="AG14" s="1349"/>
      <c r="AH14" s="123"/>
      <c r="AI14" s="124"/>
      <c r="AJ14" s="77"/>
    </row>
    <row r="15" spans="2:36" ht="21.2" customHeight="1" thickBot="1">
      <c r="L15" s="1389"/>
      <c r="M15" s="130" t="s">
        <v>95</v>
      </c>
      <c r="N15" s="1346">
        <f>SUMIF($B$36:$B$110,M15,$K$36:$K$110)</f>
        <v>0</v>
      </c>
      <c r="O15" s="1347"/>
      <c r="P15" s="131"/>
      <c r="Q15" s="132"/>
      <c r="S15" s="77"/>
      <c r="T15" s="77"/>
      <c r="U15" s="77"/>
      <c r="V15" s="77"/>
      <c r="W15" s="77"/>
      <c r="X15" s="77"/>
      <c r="Y15" s="77"/>
      <c r="Z15" s="77"/>
      <c r="AA15" s="77"/>
      <c r="AB15" s="77"/>
      <c r="AC15" s="77"/>
      <c r="AD15" s="1389"/>
      <c r="AE15" s="130" t="s">
        <v>95</v>
      </c>
      <c r="AF15" s="1348">
        <f t="shared" si="0"/>
        <v>55000</v>
      </c>
      <c r="AG15" s="1349"/>
      <c r="AH15" s="131"/>
      <c r="AI15" s="132"/>
      <c r="AJ15" s="77"/>
    </row>
    <row r="16" spans="2:36" ht="21.2" customHeight="1" thickTop="1" thickBot="1">
      <c r="L16" s="1390"/>
      <c r="M16" s="133" t="s">
        <v>96</v>
      </c>
      <c r="N16" s="1350">
        <f>SUM(N9:N15)</f>
        <v>0</v>
      </c>
      <c r="O16" s="1351"/>
      <c r="P16" s="134"/>
      <c r="Q16" s="135"/>
      <c r="S16" s="77"/>
      <c r="T16" s="77"/>
      <c r="U16" s="77"/>
      <c r="V16" s="77"/>
      <c r="W16" s="77"/>
      <c r="X16" s="77"/>
      <c r="Y16" s="77"/>
      <c r="Z16" s="77"/>
      <c r="AA16" s="77"/>
      <c r="AB16" s="77"/>
      <c r="AC16" s="77"/>
      <c r="AD16" s="1390"/>
      <c r="AE16" s="133" t="s">
        <v>96</v>
      </c>
      <c r="AF16" s="1350">
        <f>SUM(AF9:AF15)</f>
        <v>1703250</v>
      </c>
      <c r="AG16" s="1351"/>
      <c r="AH16" s="134"/>
      <c r="AI16" s="135"/>
      <c r="AJ16" s="77"/>
    </row>
    <row r="17" spans="2:39" ht="18" customHeight="1" thickBot="1">
      <c r="B17" s="75" t="s">
        <v>97</v>
      </c>
      <c r="D17" s="106"/>
      <c r="G17" s="1336" t="s">
        <v>98</v>
      </c>
      <c r="H17" s="1336"/>
      <c r="I17" s="1336"/>
      <c r="J17" s="1336"/>
      <c r="L17" s="1352" t="s">
        <v>99</v>
      </c>
      <c r="M17" s="136" t="s">
        <v>100</v>
      </c>
      <c r="N17" s="1355">
        <f>SUMIF($B$36:$B$110,M17,$K$36:$K$110)</f>
        <v>0</v>
      </c>
      <c r="O17" s="1356"/>
      <c r="P17" s="137"/>
      <c r="Q17" s="138"/>
      <c r="S17" s="77"/>
      <c r="T17" s="77" t="s">
        <v>97</v>
      </c>
      <c r="U17" s="77"/>
      <c r="V17" s="108"/>
      <c r="W17" s="77"/>
      <c r="X17" s="77"/>
      <c r="Y17" s="1339" t="s">
        <v>98</v>
      </c>
      <c r="Z17" s="1339"/>
      <c r="AA17" s="1339"/>
      <c r="AB17" s="1339"/>
      <c r="AC17" s="77"/>
      <c r="AD17" s="1352" t="s">
        <v>99</v>
      </c>
      <c r="AE17" s="136" t="s">
        <v>100</v>
      </c>
      <c r="AF17" s="1355">
        <v>240000</v>
      </c>
      <c r="AG17" s="1356"/>
      <c r="AH17" s="137"/>
      <c r="AI17" s="138"/>
      <c r="AJ17" s="77"/>
    </row>
    <row r="18" spans="2:39" ht="21.2" customHeight="1" thickBot="1">
      <c r="B18" s="1288" t="s">
        <v>101</v>
      </c>
      <c r="C18" s="1330"/>
      <c r="D18" s="139" t="s">
        <v>102</v>
      </c>
      <c r="E18" s="139" t="s">
        <v>103</v>
      </c>
      <c r="F18" s="1331" t="s">
        <v>104</v>
      </c>
      <c r="G18" s="1331"/>
      <c r="H18" s="1331"/>
      <c r="I18" s="1331"/>
      <c r="J18" s="140" t="s">
        <v>105</v>
      </c>
      <c r="L18" s="1353"/>
      <c r="M18" s="141" t="s">
        <v>106</v>
      </c>
      <c r="N18" s="1342">
        <f t="shared" ref="N18:N29" si="1">J55</f>
        <v>0</v>
      </c>
      <c r="O18" s="1343"/>
      <c r="P18" s="142"/>
      <c r="Q18" s="143"/>
      <c r="S18" s="77"/>
      <c r="T18" s="1288" t="s">
        <v>101</v>
      </c>
      <c r="U18" s="1330"/>
      <c r="V18" s="139" t="s">
        <v>102</v>
      </c>
      <c r="W18" s="139" t="s">
        <v>103</v>
      </c>
      <c r="X18" s="1331" t="s">
        <v>104</v>
      </c>
      <c r="Y18" s="1331"/>
      <c r="Z18" s="1331"/>
      <c r="AA18" s="1331"/>
      <c r="AB18" s="140" t="s">
        <v>105</v>
      </c>
      <c r="AC18" s="77"/>
      <c r="AD18" s="1353"/>
      <c r="AE18" s="141" t="s">
        <v>106</v>
      </c>
      <c r="AF18" s="1342">
        <f t="shared" ref="AF18:AF29" si="2">AB55</f>
        <v>51160</v>
      </c>
      <c r="AG18" s="1343"/>
      <c r="AH18" s="142"/>
      <c r="AI18" s="143"/>
      <c r="AJ18" s="77"/>
    </row>
    <row r="19" spans="2:39" ht="21.2" customHeight="1">
      <c r="B19" s="1323"/>
      <c r="C19" s="1324"/>
      <c r="D19" s="144"/>
      <c r="E19" s="145"/>
      <c r="F19" s="1325"/>
      <c r="G19" s="1325"/>
      <c r="H19" s="1325"/>
      <c r="I19" s="1325"/>
      <c r="J19" s="146"/>
      <c r="L19" s="1353"/>
      <c r="M19" s="147" t="s">
        <v>107</v>
      </c>
      <c r="N19" s="1334">
        <f t="shared" si="1"/>
        <v>0</v>
      </c>
      <c r="O19" s="1335"/>
      <c r="P19" s="148"/>
      <c r="Q19" s="149"/>
      <c r="S19" s="77"/>
      <c r="T19" s="1323" t="s">
        <v>108</v>
      </c>
      <c r="U19" s="1324"/>
      <c r="V19" s="144">
        <v>9000</v>
      </c>
      <c r="W19" s="145"/>
      <c r="X19" s="1325"/>
      <c r="Y19" s="1325"/>
      <c r="Z19" s="1325"/>
      <c r="AA19" s="1325"/>
      <c r="AB19" s="146"/>
      <c r="AC19" s="77"/>
      <c r="AD19" s="1353"/>
      <c r="AE19" s="147" t="s">
        <v>107</v>
      </c>
      <c r="AF19" s="1334">
        <f t="shared" si="2"/>
        <v>0</v>
      </c>
      <c r="AG19" s="1335"/>
      <c r="AH19" s="148"/>
      <c r="AI19" s="149"/>
      <c r="AJ19" s="77"/>
    </row>
    <row r="20" spans="2:39" ht="21.2" customHeight="1" thickBot="1">
      <c r="B20" s="1321"/>
      <c r="C20" s="1322"/>
      <c r="D20" s="150"/>
      <c r="E20" s="151"/>
      <c r="F20" s="1318"/>
      <c r="G20" s="1318"/>
      <c r="H20" s="1318"/>
      <c r="I20" s="1318"/>
      <c r="J20" s="152"/>
      <c r="L20" s="1353"/>
      <c r="M20" s="122" t="s">
        <v>109</v>
      </c>
      <c r="N20" s="1334">
        <f t="shared" si="1"/>
        <v>0</v>
      </c>
      <c r="O20" s="1335"/>
      <c r="P20" s="148"/>
      <c r="Q20" s="149"/>
      <c r="S20" s="77"/>
      <c r="T20" s="1321"/>
      <c r="U20" s="1322"/>
      <c r="V20" s="150"/>
      <c r="W20" s="151"/>
      <c r="X20" s="1318"/>
      <c r="Y20" s="1318"/>
      <c r="Z20" s="1318"/>
      <c r="AA20" s="1318"/>
      <c r="AB20" s="152"/>
      <c r="AC20" s="77"/>
      <c r="AD20" s="1353"/>
      <c r="AE20" s="122" t="s">
        <v>109</v>
      </c>
      <c r="AF20" s="1334">
        <f t="shared" si="2"/>
        <v>4400</v>
      </c>
      <c r="AG20" s="1335"/>
      <c r="AH20" s="148"/>
      <c r="AI20" s="149"/>
      <c r="AJ20" s="77"/>
    </row>
    <row r="21" spans="2:39" ht="21.2" customHeight="1" thickTop="1" thickBot="1">
      <c r="B21" s="1340"/>
      <c r="C21" s="1341"/>
      <c r="D21" s="153">
        <f>SUM(D19:D20)</f>
        <v>0</v>
      </c>
      <c r="E21" s="154"/>
      <c r="F21" s="1313"/>
      <c r="G21" s="1313"/>
      <c r="H21" s="1313"/>
      <c r="I21" s="1313"/>
      <c r="J21" s="155"/>
      <c r="L21" s="1353"/>
      <c r="M21" s="156" t="s">
        <v>110</v>
      </c>
      <c r="N21" s="1344">
        <f t="shared" si="1"/>
        <v>0</v>
      </c>
      <c r="O21" s="1345"/>
      <c r="P21" s="157"/>
      <c r="Q21" s="158"/>
      <c r="S21" s="77"/>
      <c r="T21" s="1340"/>
      <c r="U21" s="1341"/>
      <c r="V21" s="153">
        <v>9000</v>
      </c>
      <c r="W21" s="154"/>
      <c r="X21" s="1313"/>
      <c r="Y21" s="1313"/>
      <c r="Z21" s="1313"/>
      <c r="AA21" s="1313"/>
      <c r="AB21" s="155"/>
      <c r="AC21" s="77"/>
      <c r="AD21" s="1353"/>
      <c r="AE21" s="156" t="s">
        <v>110</v>
      </c>
      <c r="AF21" s="1344">
        <f t="shared" si="2"/>
        <v>0</v>
      </c>
      <c r="AG21" s="1345"/>
      <c r="AH21" s="157"/>
      <c r="AI21" s="158"/>
      <c r="AJ21" s="77"/>
    </row>
    <row r="22" spans="2:39" ht="18" customHeight="1">
      <c r="B22" s="106"/>
      <c r="L22" s="1353"/>
      <c r="M22" s="141" t="s">
        <v>111</v>
      </c>
      <c r="N22" s="1342">
        <f t="shared" si="1"/>
        <v>0</v>
      </c>
      <c r="O22" s="1343"/>
      <c r="P22" s="142"/>
      <c r="Q22" s="143"/>
      <c r="S22" s="77"/>
      <c r="T22" s="108"/>
      <c r="U22" s="77"/>
      <c r="V22" s="77"/>
      <c r="W22" s="77"/>
      <c r="X22" s="77"/>
      <c r="Y22" s="77"/>
      <c r="Z22" s="77"/>
      <c r="AA22" s="77"/>
      <c r="AB22" s="77"/>
      <c r="AC22" s="77"/>
      <c r="AD22" s="1353"/>
      <c r="AE22" s="141" t="s">
        <v>111</v>
      </c>
      <c r="AF22" s="1342">
        <f t="shared" si="2"/>
        <v>10400</v>
      </c>
      <c r="AG22" s="1343"/>
      <c r="AH22" s="142"/>
      <c r="AI22" s="143"/>
      <c r="AJ22" s="77"/>
    </row>
    <row r="23" spans="2:39" ht="18" customHeight="1" thickBot="1">
      <c r="B23" s="75" t="s">
        <v>112</v>
      </c>
      <c r="D23" s="106"/>
      <c r="G23" s="1336" t="s">
        <v>98</v>
      </c>
      <c r="H23" s="1336"/>
      <c r="I23" s="1336"/>
      <c r="J23" s="1336"/>
      <c r="L23" s="1353"/>
      <c r="M23" s="126" t="s">
        <v>113</v>
      </c>
      <c r="N23" s="1334">
        <f t="shared" si="1"/>
        <v>0</v>
      </c>
      <c r="O23" s="1335"/>
      <c r="P23" s="148"/>
      <c r="Q23" s="149"/>
      <c r="S23" s="77"/>
      <c r="T23" s="77" t="s">
        <v>112</v>
      </c>
      <c r="U23" s="77"/>
      <c r="V23" s="108"/>
      <c r="W23" s="77"/>
      <c r="X23" s="77"/>
      <c r="Y23" s="1339" t="s">
        <v>98</v>
      </c>
      <c r="Z23" s="1339"/>
      <c r="AA23" s="1339"/>
      <c r="AB23" s="1339"/>
      <c r="AC23" s="77"/>
      <c r="AD23" s="1353"/>
      <c r="AE23" s="126" t="s">
        <v>113</v>
      </c>
      <c r="AF23" s="1334">
        <f t="shared" si="2"/>
        <v>0</v>
      </c>
      <c r="AG23" s="1335"/>
      <c r="AH23" s="148"/>
      <c r="AI23" s="149"/>
      <c r="AJ23" s="77"/>
    </row>
    <row r="24" spans="2:39" ht="18" customHeight="1" thickBot="1">
      <c r="B24" s="1288" t="s">
        <v>101</v>
      </c>
      <c r="C24" s="1330"/>
      <c r="D24" s="139" t="s">
        <v>102</v>
      </c>
      <c r="E24" s="139" t="s">
        <v>103</v>
      </c>
      <c r="F24" s="1331" t="s">
        <v>104</v>
      </c>
      <c r="G24" s="1331"/>
      <c r="H24" s="1331"/>
      <c r="I24" s="1331"/>
      <c r="J24" s="140" t="s">
        <v>105</v>
      </c>
      <c r="L24" s="1353"/>
      <c r="M24" s="126" t="s">
        <v>114</v>
      </c>
      <c r="N24" s="1334">
        <f t="shared" si="1"/>
        <v>0</v>
      </c>
      <c r="O24" s="1335"/>
      <c r="P24" s="148"/>
      <c r="Q24" s="149"/>
      <c r="S24" s="77"/>
      <c r="T24" s="1288" t="s">
        <v>101</v>
      </c>
      <c r="U24" s="1330"/>
      <c r="V24" s="139" t="s">
        <v>102</v>
      </c>
      <c r="W24" s="139" t="s">
        <v>103</v>
      </c>
      <c r="X24" s="1331" t="s">
        <v>104</v>
      </c>
      <c r="Y24" s="1331"/>
      <c r="Z24" s="1331"/>
      <c r="AA24" s="1331"/>
      <c r="AB24" s="140" t="s">
        <v>105</v>
      </c>
      <c r="AC24" s="77"/>
      <c r="AD24" s="1353"/>
      <c r="AE24" s="126" t="s">
        <v>114</v>
      </c>
      <c r="AF24" s="1334">
        <f t="shared" si="2"/>
        <v>4400</v>
      </c>
      <c r="AG24" s="1335"/>
      <c r="AH24" s="148"/>
      <c r="AI24" s="149"/>
      <c r="AJ24" s="77"/>
    </row>
    <row r="25" spans="2:39" ht="18" customHeight="1">
      <c r="B25" s="1323"/>
      <c r="C25" s="1324"/>
      <c r="D25" s="144"/>
      <c r="E25" s="145"/>
      <c r="F25" s="1325"/>
      <c r="G25" s="1325"/>
      <c r="H25" s="1325"/>
      <c r="I25" s="1325"/>
      <c r="J25" s="146"/>
      <c r="L25" s="1353"/>
      <c r="M25" s="136" t="s">
        <v>115</v>
      </c>
      <c r="N25" s="1344">
        <f t="shared" si="1"/>
        <v>0</v>
      </c>
      <c r="O25" s="1345"/>
      <c r="P25" s="159"/>
      <c r="Q25" s="138"/>
      <c r="S25" s="77"/>
      <c r="T25" s="1328" t="s">
        <v>116</v>
      </c>
      <c r="U25" s="1329"/>
      <c r="V25" s="144">
        <v>525000</v>
      </c>
      <c r="W25" s="145"/>
      <c r="X25" s="1325"/>
      <c r="Y25" s="1325"/>
      <c r="Z25" s="1325"/>
      <c r="AA25" s="1325"/>
      <c r="AB25" s="146"/>
      <c r="AC25" s="77"/>
      <c r="AD25" s="1353"/>
      <c r="AE25" s="136" t="s">
        <v>115</v>
      </c>
      <c r="AF25" s="1344">
        <f t="shared" si="2"/>
        <v>39200</v>
      </c>
      <c r="AG25" s="1345"/>
      <c r="AH25" s="159"/>
      <c r="AI25" s="138"/>
      <c r="AJ25" s="77"/>
    </row>
    <row r="26" spans="2:39" ht="18" customHeight="1" thickBot="1">
      <c r="B26" s="1321"/>
      <c r="C26" s="1322"/>
      <c r="D26" s="150"/>
      <c r="E26" s="151"/>
      <c r="F26" s="1318"/>
      <c r="G26" s="1318"/>
      <c r="H26" s="1318"/>
      <c r="I26" s="1318"/>
      <c r="J26" s="152"/>
      <c r="L26" s="1353"/>
      <c r="M26" s="141" t="s">
        <v>117</v>
      </c>
      <c r="N26" s="1342">
        <f t="shared" si="1"/>
        <v>0</v>
      </c>
      <c r="O26" s="1343"/>
      <c r="P26" s="142"/>
      <c r="Q26" s="143"/>
      <c r="S26" s="77"/>
      <c r="T26" s="1321"/>
      <c r="U26" s="1322"/>
      <c r="V26" s="150"/>
      <c r="W26" s="151"/>
      <c r="X26" s="1318"/>
      <c r="Y26" s="1318"/>
      <c r="Z26" s="1318"/>
      <c r="AA26" s="1318"/>
      <c r="AB26" s="152"/>
      <c r="AC26" s="77"/>
      <c r="AD26" s="1353"/>
      <c r="AE26" s="141" t="s">
        <v>117</v>
      </c>
      <c r="AF26" s="1342">
        <f t="shared" si="2"/>
        <v>0</v>
      </c>
      <c r="AG26" s="1343"/>
      <c r="AH26" s="142"/>
      <c r="AI26" s="143"/>
      <c r="AJ26" s="77"/>
    </row>
    <row r="27" spans="2:39" ht="18" customHeight="1" thickTop="1" thickBot="1">
      <c r="B27" s="1340"/>
      <c r="C27" s="1341"/>
      <c r="D27" s="153">
        <f>SUM(D25:D26)</f>
        <v>0</v>
      </c>
      <c r="E27" s="154"/>
      <c r="F27" s="1313"/>
      <c r="G27" s="1313"/>
      <c r="H27" s="1313"/>
      <c r="I27" s="1313"/>
      <c r="J27" s="155"/>
      <c r="L27" s="1353"/>
      <c r="M27" s="126" t="s">
        <v>118</v>
      </c>
      <c r="N27" s="1334">
        <f t="shared" si="1"/>
        <v>0</v>
      </c>
      <c r="O27" s="1335"/>
      <c r="P27" s="148"/>
      <c r="Q27" s="160"/>
      <c r="S27" s="77"/>
      <c r="T27" s="1340"/>
      <c r="U27" s="1341"/>
      <c r="V27" s="153">
        <v>525000</v>
      </c>
      <c r="W27" s="154"/>
      <c r="X27" s="1313"/>
      <c r="Y27" s="1313"/>
      <c r="Z27" s="1313"/>
      <c r="AA27" s="1313"/>
      <c r="AB27" s="155"/>
      <c r="AC27" s="77"/>
      <c r="AD27" s="1353"/>
      <c r="AE27" s="126" t="s">
        <v>118</v>
      </c>
      <c r="AF27" s="1334">
        <f t="shared" si="2"/>
        <v>64230</v>
      </c>
      <c r="AG27" s="1335"/>
      <c r="AH27" s="148"/>
      <c r="AI27" s="160"/>
      <c r="AJ27" s="77"/>
    </row>
    <row r="28" spans="2:39" ht="18" customHeight="1">
      <c r="D28" s="106"/>
      <c r="L28" s="1353"/>
      <c r="M28" s="126" t="s">
        <v>119</v>
      </c>
      <c r="N28" s="1334">
        <f t="shared" si="1"/>
        <v>0</v>
      </c>
      <c r="O28" s="1335"/>
      <c r="P28" s="148"/>
      <c r="Q28" s="160"/>
      <c r="S28" s="77"/>
      <c r="T28" s="77"/>
      <c r="U28" s="77"/>
      <c r="V28" s="108"/>
      <c r="W28" s="77"/>
      <c r="X28" s="77"/>
      <c r="Y28" s="77"/>
      <c r="Z28" s="77"/>
      <c r="AA28" s="77"/>
      <c r="AB28" s="77"/>
      <c r="AC28" s="77"/>
      <c r="AD28" s="1353"/>
      <c r="AE28" s="126" t="s">
        <v>119</v>
      </c>
      <c r="AF28" s="1334">
        <f t="shared" si="2"/>
        <v>26400</v>
      </c>
      <c r="AG28" s="1335"/>
      <c r="AH28" s="148"/>
      <c r="AI28" s="160"/>
      <c r="AJ28" s="77"/>
    </row>
    <row r="29" spans="2:39" ht="18" customHeight="1" thickBot="1">
      <c r="B29" s="75" t="s">
        <v>120</v>
      </c>
      <c r="C29" s="161"/>
      <c r="D29" s="161"/>
      <c r="E29" s="161"/>
      <c r="F29" s="161"/>
      <c r="G29" s="1336" t="s">
        <v>98</v>
      </c>
      <c r="H29" s="1336"/>
      <c r="I29" s="1336"/>
      <c r="J29" s="1336"/>
      <c r="K29" s="161"/>
      <c r="L29" s="1353"/>
      <c r="M29" s="162" t="s">
        <v>121</v>
      </c>
      <c r="N29" s="1337">
        <f t="shared" si="1"/>
        <v>0</v>
      </c>
      <c r="O29" s="1338"/>
      <c r="P29" s="163"/>
      <c r="Q29" s="164"/>
      <c r="S29" s="77"/>
      <c r="T29" s="77" t="s">
        <v>120</v>
      </c>
      <c r="U29" s="165"/>
      <c r="V29" s="165"/>
      <c r="W29" s="165"/>
      <c r="X29" s="165"/>
      <c r="Y29" s="1339" t="s">
        <v>98</v>
      </c>
      <c r="Z29" s="1339"/>
      <c r="AA29" s="1339"/>
      <c r="AB29" s="1339"/>
      <c r="AC29" s="165"/>
      <c r="AD29" s="1353"/>
      <c r="AE29" s="162" t="s">
        <v>121</v>
      </c>
      <c r="AF29" s="1337">
        <f t="shared" si="2"/>
        <v>58800</v>
      </c>
      <c r="AG29" s="1338"/>
      <c r="AH29" s="163"/>
      <c r="AI29" s="164"/>
      <c r="AJ29" s="77"/>
    </row>
    <row r="30" spans="2:39" ht="18" customHeight="1" thickTop="1" thickBot="1">
      <c r="B30" s="1288" t="s">
        <v>101</v>
      </c>
      <c r="C30" s="1330"/>
      <c r="D30" s="139" t="s">
        <v>102</v>
      </c>
      <c r="E30" s="139" t="s">
        <v>103</v>
      </c>
      <c r="F30" s="1331" t="s">
        <v>104</v>
      </c>
      <c r="G30" s="1331"/>
      <c r="H30" s="1331"/>
      <c r="I30" s="1331"/>
      <c r="J30" s="140" t="s">
        <v>105</v>
      </c>
      <c r="K30" s="161"/>
      <c r="L30" s="1354"/>
      <c r="M30" s="166" t="s">
        <v>96</v>
      </c>
      <c r="N30" s="1332">
        <f>SUM(N17:N29)</f>
        <v>0</v>
      </c>
      <c r="O30" s="1333"/>
      <c r="P30" s="167"/>
      <c r="Q30" s="168"/>
      <c r="S30" s="77"/>
      <c r="T30" s="1288" t="s">
        <v>101</v>
      </c>
      <c r="U30" s="1330"/>
      <c r="V30" s="139" t="s">
        <v>102</v>
      </c>
      <c r="W30" s="139" t="s">
        <v>103</v>
      </c>
      <c r="X30" s="1331" t="s">
        <v>104</v>
      </c>
      <c r="Y30" s="1331"/>
      <c r="Z30" s="1331"/>
      <c r="AA30" s="1331"/>
      <c r="AB30" s="140" t="s">
        <v>105</v>
      </c>
      <c r="AC30" s="165"/>
      <c r="AD30" s="1354"/>
      <c r="AE30" s="166" t="s">
        <v>96</v>
      </c>
      <c r="AF30" s="1332">
        <f>SUM(AF17:AF29)</f>
        <v>498990</v>
      </c>
      <c r="AG30" s="1333"/>
      <c r="AH30" s="167"/>
      <c r="AI30" s="168"/>
      <c r="AJ30" s="77"/>
    </row>
    <row r="31" spans="2:39" ht="18" customHeight="1" thickTop="1">
      <c r="B31" s="1323"/>
      <c r="C31" s="1324"/>
      <c r="D31" s="144"/>
      <c r="E31" s="145"/>
      <c r="F31" s="1325"/>
      <c r="G31" s="1325"/>
      <c r="H31" s="1325"/>
      <c r="I31" s="1325"/>
      <c r="J31" s="146"/>
      <c r="K31" s="161"/>
      <c r="L31" s="169" t="s">
        <v>122</v>
      </c>
      <c r="M31" s="170"/>
      <c r="N31" s="1326">
        <f>ROUNDDOWN((SUM(N30:O30,N16:O16))*0.1,0)</f>
        <v>0</v>
      </c>
      <c r="O31" s="1327"/>
      <c r="P31" s="171"/>
      <c r="Q31" s="172"/>
      <c r="R31" s="161"/>
      <c r="S31" s="77"/>
      <c r="T31" s="1328" t="s">
        <v>123</v>
      </c>
      <c r="U31" s="1329"/>
      <c r="V31" s="144">
        <v>106950</v>
      </c>
      <c r="W31" s="145"/>
      <c r="X31" s="1325"/>
      <c r="Y31" s="1325"/>
      <c r="Z31" s="1325"/>
      <c r="AA31" s="1325"/>
      <c r="AB31" s="146"/>
      <c r="AC31" s="165"/>
      <c r="AD31" s="169" t="s">
        <v>122</v>
      </c>
      <c r="AE31" s="170"/>
      <c r="AF31" s="1326">
        <f>ROUNDDOWN((SUM(AF30:AG30,AF16:AG16))*0.1,0)</f>
        <v>220224</v>
      </c>
      <c r="AG31" s="1327"/>
      <c r="AH31" s="171"/>
      <c r="AI31" s="172"/>
      <c r="AJ31" s="165"/>
      <c r="AK31" s="161"/>
      <c r="AL31" s="161"/>
      <c r="AM31" s="161"/>
    </row>
    <row r="32" spans="2:39" ht="18" customHeight="1" thickBot="1">
      <c r="B32" s="1316"/>
      <c r="C32" s="1317"/>
      <c r="D32" s="150"/>
      <c r="E32" s="151"/>
      <c r="F32" s="1318"/>
      <c r="G32" s="1318"/>
      <c r="H32" s="1318"/>
      <c r="I32" s="1318"/>
      <c r="J32" s="152"/>
      <c r="K32" s="161"/>
      <c r="L32" s="173" t="s">
        <v>124</v>
      </c>
      <c r="M32" s="174"/>
      <c r="N32" s="1319">
        <f>SUM(N16:O16,N30:O30,N31)</f>
        <v>0</v>
      </c>
      <c r="O32" s="1320"/>
      <c r="P32" s="175"/>
      <c r="Q32" s="176"/>
      <c r="R32" s="161"/>
      <c r="S32" s="77"/>
      <c r="T32" s="1321"/>
      <c r="U32" s="1322"/>
      <c r="V32" s="150">
        <v>46800</v>
      </c>
      <c r="W32" s="151"/>
      <c r="X32" s="1318"/>
      <c r="Y32" s="1318"/>
      <c r="Z32" s="1318"/>
      <c r="AA32" s="1318"/>
      <c r="AB32" s="152"/>
      <c r="AC32" s="165"/>
      <c r="AD32" s="173" t="s">
        <v>124</v>
      </c>
      <c r="AE32" s="174"/>
      <c r="AF32" s="1319">
        <f>SUM(AF16:AG16,AF30:AG30,AF31)</f>
        <v>2422464</v>
      </c>
      <c r="AG32" s="1320"/>
      <c r="AH32" s="175"/>
      <c r="AI32" s="176"/>
      <c r="AJ32" s="165"/>
      <c r="AK32" s="161"/>
      <c r="AL32" s="161"/>
      <c r="AM32" s="161"/>
    </row>
    <row r="33" spans="2:39" ht="18" customHeight="1" thickTop="1" thickBot="1">
      <c r="B33" s="1311"/>
      <c r="C33" s="1312"/>
      <c r="D33" s="153">
        <f>SUM(D31:D32)</f>
        <v>0</v>
      </c>
      <c r="E33" s="154"/>
      <c r="F33" s="1313"/>
      <c r="G33" s="1313"/>
      <c r="H33" s="1313"/>
      <c r="I33" s="1313"/>
      <c r="J33" s="155"/>
      <c r="K33" s="161"/>
      <c r="L33" s="173" t="s">
        <v>125</v>
      </c>
      <c r="M33" s="174"/>
      <c r="N33" s="1314">
        <v>0</v>
      </c>
      <c r="O33" s="1315"/>
      <c r="P33" s="175"/>
      <c r="Q33" s="176"/>
      <c r="R33" s="161"/>
      <c r="S33" s="77"/>
      <c r="T33" s="1311"/>
      <c r="U33" s="1312"/>
      <c r="V33" s="153">
        <f>SUM(V31:V32)</f>
        <v>153750</v>
      </c>
      <c r="W33" s="154"/>
      <c r="X33" s="1313"/>
      <c r="Y33" s="1313"/>
      <c r="Z33" s="1313"/>
      <c r="AA33" s="1313"/>
      <c r="AB33" s="155"/>
      <c r="AC33" s="165"/>
      <c r="AD33" s="173" t="s">
        <v>125</v>
      </c>
      <c r="AE33" s="174"/>
      <c r="AF33" s="1314">
        <v>0</v>
      </c>
      <c r="AG33" s="1315"/>
      <c r="AH33" s="175"/>
      <c r="AI33" s="176"/>
      <c r="AJ33" s="165"/>
      <c r="AK33" s="161"/>
      <c r="AL33" s="161"/>
      <c r="AM33" s="161"/>
    </row>
    <row r="34" spans="2:39" ht="18" customHeight="1" thickBot="1">
      <c r="K34" s="161"/>
      <c r="L34" s="177" t="s">
        <v>126</v>
      </c>
      <c r="M34" s="178"/>
      <c r="N34" s="1306">
        <f>N32-N33</f>
        <v>0</v>
      </c>
      <c r="O34" s="1307"/>
      <c r="P34" s="179"/>
      <c r="Q34" s="180"/>
      <c r="S34" s="77"/>
      <c r="T34" s="77"/>
      <c r="U34" s="77"/>
      <c r="V34" s="77"/>
      <c r="W34" s="77"/>
      <c r="X34" s="77"/>
      <c r="Y34" s="77"/>
      <c r="Z34" s="77"/>
      <c r="AA34" s="77"/>
      <c r="AB34" s="77"/>
      <c r="AC34" s="165"/>
      <c r="AD34" s="177" t="s">
        <v>126</v>
      </c>
      <c r="AE34" s="178"/>
      <c r="AF34" s="1306">
        <f>AF32-AF33</f>
        <v>2422464</v>
      </c>
      <c r="AG34" s="1307"/>
      <c r="AH34" s="179"/>
      <c r="AI34" s="180"/>
      <c r="AJ34" s="77"/>
    </row>
    <row r="35" spans="2:39" ht="18" customHeight="1" thickBot="1">
      <c r="B35" s="75" t="s">
        <v>127</v>
      </c>
      <c r="D35" s="106"/>
      <c r="O35" s="181" t="s">
        <v>98</v>
      </c>
      <c r="P35" s="181"/>
      <c r="Q35" s="181"/>
      <c r="S35" s="77"/>
      <c r="T35" s="77" t="s">
        <v>127</v>
      </c>
      <c r="U35" s="77"/>
      <c r="V35" s="108"/>
      <c r="W35" s="77"/>
      <c r="X35" s="77"/>
      <c r="Y35" s="77"/>
      <c r="Z35" s="77"/>
      <c r="AA35" s="77"/>
      <c r="AB35" s="77"/>
      <c r="AC35" s="77"/>
      <c r="AD35" s="77"/>
      <c r="AE35" s="77"/>
      <c r="AF35" s="77"/>
      <c r="AG35" s="182" t="s">
        <v>98</v>
      </c>
      <c r="AH35" s="182"/>
      <c r="AI35" s="182"/>
      <c r="AJ35" s="77"/>
    </row>
    <row r="36" spans="2:39" s="189" customFormat="1" ht="18" customHeight="1" thickBot="1">
      <c r="B36" s="1308" t="s">
        <v>128</v>
      </c>
      <c r="C36" s="1309"/>
      <c r="D36" s="183" t="s">
        <v>129</v>
      </c>
      <c r="E36" s="184" t="s">
        <v>130</v>
      </c>
      <c r="F36" s="1310" t="s">
        <v>131</v>
      </c>
      <c r="G36" s="1310"/>
      <c r="H36" s="1310" t="s">
        <v>132</v>
      </c>
      <c r="I36" s="1310"/>
      <c r="J36" s="139" t="s">
        <v>133</v>
      </c>
      <c r="K36" s="139" t="s">
        <v>134</v>
      </c>
      <c r="L36" s="185" t="s">
        <v>103</v>
      </c>
      <c r="M36" s="185" t="s">
        <v>104</v>
      </c>
      <c r="N36" s="140" t="s">
        <v>105</v>
      </c>
      <c r="O36" s="186" t="s">
        <v>135</v>
      </c>
      <c r="P36" s="187" t="s">
        <v>136</v>
      </c>
      <c r="Q36" s="188" t="s">
        <v>137</v>
      </c>
      <c r="S36" s="190"/>
      <c r="T36" s="1308" t="s">
        <v>128</v>
      </c>
      <c r="U36" s="1309"/>
      <c r="V36" s="183" t="s">
        <v>129</v>
      </c>
      <c r="W36" s="184" t="s">
        <v>130</v>
      </c>
      <c r="X36" s="1310" t="s">
        <v>131</v>
      </c>
      <c r="Y36" s="1310"/>
      <c r="Z36" s="1310" t="s">
        <v>132</v>
      </c>
      <c r="AA36" s="1310"/>
      <c r="AB36" s="139" t="s">
        <v>133</v>
      </c>
      <c r="AC36" s="139" t="s">
        <v>134</v>
      </c>
      <c r="AD36" s="185" t="s">
        <v>103</v>
      </c>
      <c r="AE36" s="185" t="s">
        <v>104</v>
      </c>
      <c r="AF36" s="140" t="s">
        <v>105</v>
      </c>
      <c r="AG36" s="191" t="s">
        <v>138</v>
      </c>
      <c r="AH36" s="187" t="s">
        <v>136</v>
      </c>
      <c r="AI36" s="188" t="s">
        <v>137</v>
      </c>
      <c r="AJ36" s="190"/>
    </row>
    <row r="37" spans="2:39" s="189" customFormat="1" ht="18" customHeight="1">
      <c r="B37" s="1304"/>
      <c r="C37" s="1305"/>
      <c r="D37" s="192"/>
      <c r="E37" s="193"/>
      <c r="F37" s="194"/>
      <c r="G37" s="195"/>
      <c r="H37" s="194"/>
      <c r="I37" s="196"/>
      <c r="J37" s="197"/>
      <c r="K37" s="198">
        <f>F37*H37*J37</f>
        <v>0</v>
      </c>
      <c r="L37" s="199"/>
      <c r="M37" s="199"/>
      <c r="N37" s="200"/>
      <c r="O37" s="201"/>
      <c r="P37" s="202"/>
      <c r="Q37" s="203"/>
      <c r="S37" s="190"/>
      <c r="T37" s="1304" t="s">
        <v>139</v>
      </c>
      <c r="U37" s="1305"/>
      <c r="V37" s="192" t="s">
        <v>140</v>
      </c>
      <c r="W37" s="193" t="s">
        <v>141</v>
      </c>
      <c r="X37" s="194">
        <v>1</v>
      </c>
      <c r="Y37" s="195" t="s">
        <v>142</v>
      </c>
      <c r="Z37" s="194">
        <v>3</v>
      </c>
      <c r="AA37" s="196" t="s">
        <v>143</v>
      </c>
      <c r="AB37" s="197">
        <v>107800</v>
      </c>
      <c r="AC37" s="198">
        <f>X37*Z37*AB37</f>
        <v>323400</v>
      </c>
      <c r="AD37" s="199"/>
      <c r="AE37" s="199"/>
      <c r="AF37" s="200"/>
      <c r="AG37" s="201" t="s">
        <v>144</v>
      </c>
      <c r="AH37" s="204" t="s">
        <v>145</v>
      </c>
      <c r="AI37" s="203"/>
      <c r="AJ37" s="190"/>
    </row>
    <row r="38" spans="2:39" ht="18" customHeight="1">
      <c r="B38" s="1298"/>
      <c r="C38" s="1299"/>
      <c r="D38" s="192"/>
      <c r="E38" s="205"/>
      <c r="F38" s="206"/>
      <c r="G38" s="207"/>
      <c r="H38" s="206"/>
      <c r="I38" s="207"/>
      <c r="J38" s="208"/>
      <c r="K38" s="209">
        <f t="shared" ref="K38:K50" si="3">F38*H38*J38</f>
        <v>0</v>
      </c>
      <c r="L38" s="210"/>
      <c r="M38" s="210"/>
      <c r="N38" s="211"/>
      <c r="O38" s="212"/>
      <c r="P38" s="213"/>
      <c r="Q38" s="214"/>
      <c r="S38" s="77"/>
      <c r="T38" s="1298" t="s">
        <v>139</v>
      </c>
      <c r="U38" s="1299"/>
      <c r="V38" s="192" t="s">
        <v>146</v>
      </c>
      <c r="W38" s="205" t="s">
        <v>147</v>
      </c>
      <c r="X38" s="206">
        <v>2</v>
      </c>
      <c r="Y38" s="207" t="s">
        <v>148</v>
      </c>
      <c r="Z38" s="206">
        <v>3</v>
      </c>
      <c r="AA38" s="207" t="s">
        <v>143</v>
      </c>
      <c r="AB38" s="208">
        <v>30800</v>
      </c>
      <c r="AC38" s="209">
        <f t="shared" ref="AC38:AC50" si="4">X38*Z38*AB38</f>
        <v>184800</v>
      </c>
      <c r="AD38" s="210"/>
      <c r="AE38" s="210"/>
      <c r="AF38" s="211"/>
      <c r="AG38" s="212" t="s">
        <v>144</v>
      </c>
      <c r="AH38" s="215" t="s">
        <v>149</v>
      </c>
      <c r="AI38" s="214"/>
      <c r="AJ38" s="77"/>
    </row>
    <row r="39" spans="2:39" ht="18" customHeight="1">
      <c r="B39" s="1298"/>
      <c r="C39" s="1299"/>
      <c r="D39" s="192"/>
      <c r="E39" s="193"/>
      <c r="F39" s="206"/>
      <c r="G39" s="207"/>
      <c r="H39" s="206"/>
      <c r="I39" s="207"/>
      <c r="J39" s="216"/>
      <c r="K39" s="209">
        <f t="shared" si="3"/>
        <v>0</v>
      </c>
      <c r="L39" s="210"/>
      <c r="M39" s="210"/>
      <c r="N39" s="211"/>
      <c r="O39" s="212"/>
      <c r="P39" s="213"/>
      <c r="Q39" s="214"/>
      <c r="S39" s="77"/>
      <c r="T39" s="1298" t="s">
        <v>150</v>
      </c>
      <c r="U39" s="1299"/>
      <c r="V39" s="192" t="s">
        <v>151</v>
      </c>
      <c r="W39" s="193" t="s">
        <v>152</v>
      </c>
      <c r="X39" s="206">
        <v>3</v>
      </c>
      <c r="Y39" s="207" t="s">
        <v>153</v>
      </c>
      <c r="Z39" s="206">
        <v>3</v>
      </c>
      <c r="AA39" s="207" t="s">
        <v>143</v>
      </c>
      <c r="AB39" s="216">
        <v>3300</v>
      </c>
      <c r="AC39" s="209">
        <f t="shared" si="4"/>
        <v>29700</v>
      </c>
      <c r="AD39" s="210"/>
      <c r="AE39" s="210"/>
      <c r="AF39" s="211"/>
      <c r="AG39" s="212" t="s">
        <v>154</v>
      </c>
      <c r="AH39" s="215" t="s">
        <v>155</v>
      </c>
      <c r="AI39" s="214"/>
      <c r="AJ39" s="77"/>
    </row>
    <row r="40" spans="2:39" ht="18" customHeight="1">
      <c r="B40" s="1298"/>
      <c r="C40" s="1299"/>
      <c r="D40" s="192"/>
      <c r="E40" s="193"/>
      <c r="F40" s="217"/>
      <c r="G40" s="207"/>
      <c r="H40" s="217"/>
      <c r="I40" s="207"/>
      <c r="J40" s="218"/>
      <c r="K40" s="209">
        <f t="shared" si="3"/>
        <v>0</v>
      </c>
      <c r="L40" s="210"/>
      <c r="M40" s="210"/>
      <c r="N40" s="211"/>
      <c r="O40" s="212"/>
      <c r="P40" s="213"/>
      <c r="Q40" s="214"/>
      <c r="S40" s="77"/>
      <c r="T40" s="1298" t="s">
        <v>156</v>
      </c>
      <c r="U40" s="1299"/>
      <c r="V40" s="192" t="s">
        <v>157</v>
      </c>
      <c r="W40" s="193" t="s">
        <v>158</v>
      </c>
      <c r="X40" s="217">
        <v>1</v>
      </c>
      <c r="Y40" s="207" t="s">
        <v>142</v>
      </c>
      <c r="Z40" s="217">
        <v>3</v>
      </c>
      <c r="AA40" s="207" t="s">
        <v>159</v>
      </c>
      <c r="AB40" s="218">
        <v>77000</v>
      </c>
      <c r="AC40" s="209">
        <f t="shared" si="4"/>
        <v>231000</v>
      </c>
      <c r="AD40" s="210"/>
      <c r="AE40" s="210"/>
      <c r="AF40" s="211"/>
      <c r="AG40" s="212" t="s">
        <v>154</v>
      </c>
      <c r="AH40" s="215" t="s">
        <v>160</v>
      </c>
      <c r="AI40" s="214"/>
      <c r="AJ40" s="77"/>
    </row>
    <row r="41" spans="2:39" ht="18" customHeight="1">
      <c r="B41" s="1298"/>
      <c r="C41" s="1299"/>
      <c r="D41" s="192"/>
      <c r="E41" s="205"/>
      <c r="F41" s="217"/>
      <c r="G41" s="207"/>
      <c r="H41" s="217"/>
      <c r="I41" s="207"/>
      <c r="J41" s="218"/>
      <c r="K41" s="219">
        <f t="shared" si="3"/>
        <v>0</v>
      </c>
      <c r="L41" s="199"/>
      <c r="M41" s="210"/>
      <c r="N41" s="211"/>
      <c r="O41" s="212"/>
      <c r="P41" s="213"/>
      <c r="Q41" s="203"/>
      <c r="S41" s="77"/>
      <c r="T41" s="1298" t="s">
        <v>161</v>
      </c>
      <c r="U41" s="1299"/>
      <c r="V41" s="192" t="s">
        <v>162</v>
      </c>
      <c r="W41" s="205" t="s">
        <v>163</v>
      </c>
      <c r="X41" s="217">
        <v>1</v>
      </c>
      <c r="Y41" s="207" t="s">
        <v>142</v>
      </c>
      <c r="Z41" s="217">
        <v>3</v>
      </c>
      <c r="AA41" s="207" t="s">
        <v>143</v>
      </c>
      <c r="AB41" s="218">
        <v>50000</v>
      </c>
      <c r="AC41" s="219">
        <f t="shared" si="4"/>
        <v>150000</v>
      </c>
      <c r="AD41" s="199"/>
      <c r="AE41" s="210"/>
      <c r="AF41" s="211"/>
      <c r="AG41" s="212" t="s">
        <v>164</v>
      </c>
      <c r="AH41" s="215" t="s">
        <v>165</v>
      </c>
      <c r="AI41" s="203"/>
      <c r="AJ41" s="77"/>
    </row>
    <row r="42" spans="2:39" ht="18" customHeight="1">
      <c r="B42" s="1298"/>
      <c r="C42" s="1299"/>
      <c r="D42" s="192"/>
      <c r="E42" s="193"/>
      <c r="F42" s="217"/>
      <c r="G42" s="207"/>
      <c r="H42" s="217"/>
      <c r="I42" s="207"/>
      <c r="J42" s="218"/>
      <c r="K42" s="220">
        <f t="shared" si="3"/>
        <v>0</v>
      </c>
      <c r="L42" s="210"/>
      <c r="M42" s="210"/>
      <c r="N42" s="211"/>
      <c r="O42" s="212"/>
      <c r="P42" s="213"/>
      <c r="Q42" s="214"/>
      <c r="S42" s="77"/>
      <c r="T42" s="1298" t="s">
        <v>161</v>
      </c>
      <c r="U42" s="1299"/>
      <c r="V42" s="192" t="s">
        <v>166</v>
      </c>
      <c r="W42" s="193" t="s">
        <v>167</v>
      </c>
      <c r="X42" s="217">
        <v>1</v>
      </c>
      <c r="Y42" s="207" t="s">
        <v>142</v>
      </c>
      <c r="Z42" s="217">
        <v>13</v>
      </c>
      <c r="AA42" s="207" t="s">
        <v>168</v>
      </c>
      <c r="AB42" s="218">
        <v>3200</v>
      </c>
      <c r="AC42" s="220">
        <f>X42*Z42*AB42</f>
        <v>41600</v>
      </c>
      <c r="AD42" s="210"/>
      <c r="AE42" s="210"/>
      <c r="AF42" s="211"/>
      <c r="AG42" s="212" t="s">
        <v>164</v>
      </c>
      <c r="AH42" s="215" t="s">
        <v>169</v>
      </c>
      <c r="AI42" s="214"/>
      <c r="AJ42" s="77"/>
    </row>
    <row r="43" spans="2:39" ht="18" customHeight="1">
      <c r="B43" s="1298"/>
      <c r="C43" s="1299"/>
      <c r="D43" s="192"/>
      <c r="E43" s="205"/>
      <c r="F43" s="217"/>
      <c r="G43" s="207"/>
      <c r="H43" s="217"/>
      <c r="I43" s="207"/>
      <c r="J43" s="218"/>
      <c r="K43" s="220">
        <f t="shared" si="3"/>
        <v>0</v>
      </c>
      <c r="L43" s="210"/>
      <c r="M43" s="221"/>
      <c r="N43" s="211"/>
      <c r="O43" s="212"/>
      <c r="P43" s="213"/>
      <c r="Q43" s="214"/>
      <c r="S43" s="77"/>
      <c r="T43" s="1298" t="s">
        <v>170</v>
      </c>
      <c r="U43" s="1299"/>
      <c r="V43" s="192" t="s">
        <v>171</v>
      </c>
      <c r="W43" s="205" t="s">
        <v>172</v>
      </c>
      <c r="X43" s="217">
        <v>1</v>
      </c>
      <c r="Y43" s="207" t="s">
        <v>142</v>
      </c>
      <c r="Z43" s="217">
        <v>1</v>
      </c>
      <c r="AA43" s="207"/>
      <c r="AB43" s="218">
        <v>55000</v>
      </c>
      <c r="AC43" s="220">
        <f t="shared" si="4"/>
        <v>55000</v>
      </c>
      <c r="AD43" s="210"/>
      <c r="AE43" s="221"/>
      <c r="AF43" s="211"/>
      <c r="AG43" s="212" t="s">
        <v>144</v>
      </c>
      <c r="AH43" s="215" t="s">
        <v>572</v>
      </c>
      <c r="AI43" s="214"/>
      <c r="AJ43" s="77"/>
    </row>
    <row r="44" spans="2:39" ht="18" customHeight="1">
      <c r="B44" s="1298"/>
      <c r="C44" s="1299"/>
      <c r="D44" s="192"/>
      <c r="E44" s="205"/>
      <c r="F44" s="217"/>
      <c r="G44" s="207"/>
      <c r="H44" s="217"/>
      <c r="I44" s="207"/>
      <c r="J44" s="218"/>
      <c r="K44" s="220">
        <f t="shared" si="3"/>
        <v>0</v>
      </c>
      <c r="L44" s="210"/>
      <c r="M44" s="221"/>
      <c r="N44" s="211"/>
      <c r="O44" s="212"/>
      <c r="P44" s="213"/>
      <c r="Q44" s="214"/>
      <c r="S44" s="77"/>
      <c r="T44" s="1298" t="s">
        <v>173</v>
      </c>
      <c r="U44" s="1299"/>
      <c r="V44" s="192" t="s">
        <v>174</v>
      </c>
      <c r="W44" s="205" t="s">
        <v>175</v>
      </c>
      <c r="X44" s="217">
        <v>1</v>
      </c>
      <c r="Y44" s="207" t="s">
        <v>142</v>
      </c>
      <c r="Z44" s="217">
        <v>3</v>
      </c>
      <c r="AA44" s="207" t="s">
        <v>176</v>
      </c>
      <c r="AB44" s="218">
        <v>80000</v>
      </c>
      <c r="AC44" s="220">
        <f t="shared" si="4"/>
        <v>240000</v>
      </c>
      <c r="AD44" s="210"/>
      <c r="AE44" s="221"/>
      <c r="AF44" s="211"/>
      <c r="AG44" s="212" t="s">
        <v>144</v>
      </c>
      <c r="AH44" s="215" t="s">
        <v>177</v>
      </c>
      <c r="AI44" s="214"/>
      <c r="AJ44" s="77"/>
    </row>
    <row r="45" spans="2:39" ht="18" customHeight="1">
      <c r="B45" s="1298"/>
      <c r="C45" s="1299"/>
      <c r="D45" s="192"/>
      <c r="E45" s="205"/>
      <c r="F45" s="217"/>
      <c r="G45" s="207"/>
      <c r="H45" s="217"/>
      <c r="I45" s="222"/>
      <c r="J45" s="218"/>
      <c r="K45" s="220">
        <f t="shared" si="3"/>
        <v>0</v>
      </c>
      <c r="L45" s="210"/>
      <c r="M45" s="221"/>
      <c r="N45" s="211"/>
      <c r="O45" s="212"/>
      <c r="P45" s="213"/>
      <c r="Q45" s="214"/>
      <c r="S45" s="77"/>
      <c r="T45" s="1298"/>
      <c r="U45" s="1299"/>
      <c r="V45" s="192"/>
      <c r="W45" s="205"/>
      <c r="X45" s="217"/>
      <c r="Y45" s="207"/>
      <c r="Z45" s="217"/>
      <c r="AA45" s="222"/>
      <c r="AB45" s="218"/>
      <c r="AC45" s="220">
        <f t="shared" si="4"/>
        <v>0</v>
      </c>
      <c r="AD45" s="210"/>
      <c r="AE45" s="221"/>
      <c r="AF45" s="211"/>
      <c r="AG45" s="212"/>
      <c r="AH45" s="213"/>
      <c r="AI45" s="214"/>
      <c r="AJ45" s="77"/>
    </row>
    <row r="46" spans="2:39" ht="18" customHeight="1">
      <c r="B46" s="1298"/>
      <c r="C46" s="1299"/>
      <c r="D46" s="192"/>
      <c r="E46" s="205"/>
      <c r="F46" s="217"/>
      <c r="G46" s="207"/>
      <c r="H46" s="217"/>
      <c r="I46" s="207"/>
      <c r="J46" s="218"/>
      <c r="K46" s="220">
        <f t="shared" si="3"/>
        <v>0</v>
      </c>
      <c r="L46" s="210"/>
      <c r="M46" s="199"/>
      <c r="N46" s="211"/>
      <c r="O46" s="212"/>
      <c r="P46" s="213"/>
      <c r="Q46" s="214"/>
      <c r="S46" s="77"/>
      <c r="T46" s="1298"/>
      <c r="U46" s="1299"/>
      <c r="V46" s="192"/>
      <c r="W46" s="205"/>
      <c r="X46" s="217"/>
      <c r="Y46" s="207"/>
      <c r="Z46" s="217"/>
      <c r="AA46" s="207"/>
      <c r="AB46" s="218"/>
      <c r="AC46" s="220">
        <f t="shared" si="4"/>
        <v>0</v>
      </c>
      <c r="AD46" s="210"/>
      <c r="AE46" s="199"/>
      <c r="AF46" s="211"/>
      <c r="AG46" s="212"/>
      <c r="AH46" s="213"/>
      <c r="AI46" s="214"/>
      <c r="AJ46" s="77"/>
    </row>
    <row r="47" spans="2:39" ht="18" customHeight="1">
      <c r="B47" s="1298"/>
      <c r="C47" s="1299"/>
      <c r="D47" s="192"/>
      <c r="E47" s="205"/>
      <c r="F47" s="217"/>
      <c r="G47" s="207"/>
      <c r="H47" s="217"/>
      <c r="I47" s="207"/>
      <c r="J47" s="218"/>
      <c r="K47" s="198">
        <f t="shared" si="3"/>
        <v>0</v>
      </c>
      <c r="L47" s="199"/>
      <c r="M47" s="199"/>
      <c r="N47" s="211"/>
      <c r="O47" s="212"/>
      <c r="P47" s="213"/>
      <c r="Q47" s="203"/>
      <c r="S47" s="77"/>
      <c r="T47" s="1298"/>
      <c r="U47" s="1299"/>
      <c r="V47" s="192"/>
      <c r="W47" s="205"/>
      <c r="X47" s="217"/>
      <c r="Y47" s="207"/>
      <c r="Z47" s="217"/>
      <c r="AA47" s="207"/>
      <c r="AB47" s="218"/>
      <c r="AC47" s="198">
        <f t="shared" si="4"/>
        <v>0</v>
      </c>
      <c r="AD47" s="199"/>
      <c r="AE47" s="199"/>
      <c r="AF47" s="211"/>
      <c r="AG47" s="212"/>
      <c r="AH47" s="213"/>
      <c r="AI47" s="203"/>
      <c r="AJ47" s="77"/>
    </row>
    <row r="48" spans="2:39" ht="18" customHeight="1">
      <c r="B48" s="1298"/>
      <c r="C48" s="1299"/>
      <c r="D48" s="192"/>
      <c r="E48" s="205"/>
      <c r="F48" s="217"/>
      <c r="G48" s="207"/>
      <c r="H48" s="217"/>
      <c r="I48" s="207"/>
      <c r="J48" s="218"/>
      <c r="K48" s="209">
        <f t="shared" si="3"/>
        <v>0</v>
      </c>
      <c r="L48" s="210"/>
      <c r="M48" s="199"/>
      <c r="N48" s="211"/>
      <c r="O48" s="212"/>
      <c r="P48" s="213"/>
      <c r="Q48" s="203"/>
      <c r="S48" s="77"/>
      <c r="T48" s="1298"/>
      <c r="U48" s="1299"/>
      <c r="V48" s="192"/>
      <c r="W48" s="205"/>
      <c r="X48" s="217"/>
      <c r="Y48" s="207"/>
      <c r="Z48" s="217"/>
      <c r="AA48" s="207"/>
      <c r="AB48" s="218"/>
      <c r="AC48" s="209">
        <f t="shared" si="4"/>
        <v>0</v>
      </c>
      <c r="AD48" s="210"/>
      <c r="AE48" s="199"/>
      <c r="AF48" s="211"/>
      <c r="AG48" s="212"/>
      <c r="AH48" s="213"/>
      <c r="AI48" s="203"/>
      <c r="AJ48" s="77"/>
    </row>
    <row r="49" spans="2:36" ht="18" customHeight="1">
      <c r="B49" s="1298"/>
      <c r="C49" s="1299"/>
      <c r="D49" s="192"/>
      <c r="E49" s="193"/>
      <c r="F49" s="217"/>
      <c r="G49" s="207"/>
      <c r="H49" s="217"/>
      <c r="I49" s="207"/>
      <c r="J49" s="218"/>
      <c r="K49" s="209">
        <f t="shared" si="3"/>
        <v>0</v>
      </c>
      <c r="L49" s="210"/>
      <c r="M49" s="210"/>
      <c r="N49" s="211"/>
      <c r="O49" s="212"/>
      <c r="P49" s="213"/>
      <c r="Q49" s="214"/>
      <c r="S49" s="77"/>
      <c r="T49" s="1298"/>
      <c r="U49" s="1299"/>
      <c r="V49" s="192"/>
      <c r="W49" s="193"/>
      <c r="X49" s="217"/>
      <c r="Y49" s="207"/>
      <c r="Z49" s="217"/>
      <c r="AA49" s="207"/>
      <c r="AB49" s="218"/>
      <c r="AC49" s="209">
        <f t="shared" si="4"/>
        <v>0</v>
      </c>
      <c r="AD49" s="210"/>
      <c r="AE49" s="210"/>
      <c r="AF49" s="211"/>
      <c r="AG49" s="212"/>
      <c r="AH49" s="213"/>
      <c r="AI49" s="214"/>
      <c r="AJ49" s="77"/>
    </row>
    <row r="50" spans="2:36" ht="18" customHeight="1" thickBot="1">
      <c r="B50" s="1298"/>
      <c r="C50" s="1299"/>
      <c r="D50" s="223"/>
      <c r="E50" s="224"/>
      <c r="F50" s="225"/>
      <c r="G50" s="226"/>
      <c r="H50" s="225"/>
      <c r="I50" s="226"/>
      <c r="J50" s="227"/>
      <c r="K50" s="228">
        <f t="shared" si="3"/>
        <v>0</v>
      </c>
      <c r="L50" s="229"/>
      <c r="M50" s="229"/>
      <c r="N50" s="230"/>
      <c r="O50" s="231"/>
      <c r="P50" s="232"/>
      <c r="Q50" s="233"/>
      <c r="S50" s="77"/>
      <c r="T50" s="1300"/>
      <c r="U50" s="1301"/>
      <c r="V50" s="223"/>
      <c r="W50" s="224"/>
      <c r="X50" s="225"/>
      <c r="Y50" s="226"/>
      <c r="Z50" s="225"/>
      <c r="AA50" s="226"/>
      <c r="AB50" s="227"/>
      <c r="AC50" s="228">
        <f t="shared" si="4"/>
        <v>0</v>
      </c>
      <c r="AD50" s="229"/>
      <c r="AE50" s="229"/>
      <c r="AF50" s="230"/>
      <c r="AG50" s="231"/>
      <c r="AH50" s="232"/>
      <c r="AI50" s="233"/>
      <c r="AJ50" s="77"/>
    </row>
    <row r="51" spans="2:36" ht="18" customHeight="1" thickTop="1" thickBot="1">
      <c r="B51" s="1302"/>
      <c r="C51" s="1303"/>
      <c r="D51" s="234"/>
      <c r="E51" s="235"/>
      <c r="F51" s="1293"/>
      <c r="G51" s="1294"/>
      <c r="H51" s="1293"/>
      <c r="I51" s="1294"/>
      <c r="J51" s="236"/>
      <c r="K51" s="237">
        <f>SUM(K37:K50)</f>
        <v>0</v>
      </c>
      <c r="L51" s="238"/>
      <c r="M51" s="236"/>
      <c r="N51" s="239"/>
      <c r="O51" s="240"/>
      <c r="P51" s="240"/>
      <c r="Q51" s="241"/>
      <c r="S51" s="77"/>
      <c r="T51" s="1302"/>
      <c r="U51" s="1303"/>
      <c r="V51" s="234"/>
      <c r="W51" s="235"/>
      <c r="X51" s="1293"/>
      <c r="Y51" s="1294"/>
      <c r="Z51" s="1293"/>
      <c r="AA51" s="1294"/>
      <c r="AB51" s="236"/>
      <c r="AC51" s="237">
        <f>SUM(AC37:AC50)</f>
        <v>1255500</v>
      </c>
      <c r="AD51" s="238"/>
      <c r="AE51" s="236"/>
      <c r="AF51" s="239"/>
      <c r="AG51" s="240"/>
      <c r="AH51" s="240"/>
      <c r="AI51" s="241"/>
      <c r="AJ51" s="77"/>
    </row>
    <row r="52" spans="2:36" ht="18" customHeight="1">
      <c r="B52" s="161"/>
      <c r="C52" s="161"/>
      <c r="D52" s="161"/>
      <c r="E52" s="161"/>
      <c r="F52" s="161"/>
      <c r="G52" s="161"/>
      <c r="H52" s="161"/>
      <c r="I52" s="161"/>
      <c r="J52" s="161"/>
      <c r="K52" s="161"/>
      <c r="L52" s="161"/>
      <c r="M52" s="161"/>
      <c r="N52" s="161"/>
      <c r="O52" s="161"/>
      <c r="P52" s="161"/>
      <c r="Q52" s="161"/>
      <c r="S52" s="77"/>
      <c r="T52" s="165"/>
      <c r="U52" s="165"/>
      <c r="V52" s="165"/>
      <c r="W52" s="165"/>
      <c r="X52" s="165"/>
      <c r="Y52" s="165"/>
      <c r="Z52" s="165"/>
      <c r="AA52" s="165"/>
      <c r="AB52" s="165"/>
      <c r="AC52" s="165"/>
      <c r="AD52" s="165"/>
      <c r="AE52" s="165"/>
      <c r="AF52" s="165"/>
      <c r="AG52" s="165"/>
      <c r="AH52" s="165"/>
      <c r="AI52" s="165"/>
      <c r="AJ52" s="77"/>
    </row>
    <row r="53" spans="2:36" ht="18" customHeight="1" thickBot="1">
      <c r="B53" s="75" t="s">
        <v>178</v>
      </c>
      <c r="C53" s="161"/>
      <c r="D53" s="161"/>
      <c r="E53" s="161"/>
      <c r="F53" s="161"/>
      <c r="J53" s="161"/>
      <c r="K53" s="75" t="s">
        <v>98</v>
      </c>
      <c r="L53" s="242"/>
      <c r="N53" s="243"/>
      <c r="S53" s="77"/>
      <c r="T53" s="77" t="s">
        <v>178</v>
      </c>
      <c r="U53" s="165"/>
      <c r="V53" s="165"/>
      <c r="W53" s="165"/>
      <c r="X53" s="165"/>
      <c r="Y53" s="77"/>
      <c r="Z53" s="77"/>
      <c r="AA53" s="77"/>
      <c r="AB53" s="165"/>
      <c r="AC53" s="77" t="s">
        <v>98</v>
      </c>
      <c r="AD53" s="165"/>
      <c r="AE53" s="165"/>
      <c r="AF53" s="77"/>
      <c r="AG53" s="165"/>
      <c r="AH53" s="165"/>
      <c r="AI53" s="165"/>
      <c r="AJ53" s="77"/>
    </row>
    <row r="54" spans="2:36" ht="18" customHeight="1" thickBot="1">
      <c r="B54" s="1288" t="s">
        <v>179</v>
      </c>
      <c r="C54" s="1289"/>
      <c r="D54" s="187" t="s">
        <v>180</v>
      </c>
      <c r="E54" s="244" t="s">
        <v>181</v>
      </c>
      <c r="F54" s="1295" t="s">
        <v>182</v>
      </c>
      <c r="G54" s="1296"/>
      <c r="H54" s="1296"/>
      <c r="I54" s="1297"/>
      <c r="J54" s="245" t="s">
        <v>102</v>
      </c>
      <c r="K54" s="246" t="s">
        <v>105</v>
      </c>
      <c r="L54" s="242"/>
      <c r="M54" s="1280" t="s">
        <v>183</v>
      </c>
      <c r="N54" s="1282"/>
      <c r="O54" s="1283"/>
      <c r="P54" s="247"/>
      <c r="S54" s="77"/>
      <c r="T54" s="1288" t="s">
        <v>179</v>
      </c>
      <c r="U54" s="1289"/>
      <c r="V54" s="187" t="s">
        <v>180</v>
      </c>
      <c r="W54" s="244" t="s">
        <v>181</v>
      </c>
      <c r="X54" s="1295" t="s">
        <v>182</v>
      </c>
      <c r="Y54" s="1296"/>
      <c r="Z54" s="1296"/>
      <c r="AA54" s="1297"/>
      <c r="AB54" s="245" t="s">
        <v>102</v>
      </c>
      <c r="AC54" s="246" t="s">
        <v>105</v>
      </c>
      <c r="AD54" s="248"/>
      <c r="AE54" s="1280" t="s">
        <v>183</v>
      </c>
      <c r="AF54" s="1282"/>
      <c r="AG54" s="1283"/>
      <c r="AH54" s="249"/>
      <c r="AI54" s="77"/>
      <c r="AJ54" s="77"/>
    </row>
    <row r="55" spans="2:36" ht="18" customHeight="1" thickBot="1">
      <c r="B55" s="1246" t="s">
        <v>184</v>
      </c>
      <c r="C55" s="1247"/>
      <c r="D55" s="1286"/>
      <c r="E55" s="250"/>
      <c r="F55" s="1254" t="s">
        <v>106</v>
      </c>
      <c r="G55" s="1255"/>
      <c r="H55" s="1255"/>
      <c r="I55" s="1256"/>
      <c r="J55" s="251"/>
      <c r="K55" s="252"/>
      <c r="L55" s="242"/>
      <c r="M55" s="1281"/>
      <c r="N55" s="1284"/>
      <c r="O55" s="1285"/>
      <c r="P55" s="253"/>
      <c r="S55" s="77"/>
      <c r="T55" s="1246" t="s">
        <v>184</v>
      </c>
      <c r="U55" s="1247"/>
      <c r="V55" s="1287" t="s">
        <v>185</v>
      </c>
      <c r="W55" s="250" t="s">
        <v>186</v>
      </c>
      <c r="X55" s="1254" t="s">
        <v>106</v>
      </c>
      <c r="Y55" s="1255"/>
      <c r="Z55" s="1255"/>
      <c r="AA55" s="1256"/>
      <c r="AB55" s="251">
        <v>51160</v>
      </c>
      <c r="AC55" s="252"/>
      <c r="AD55" s="248"/>
      <c r="AE55" s="1281"/>
      <c r="AF55" s="1284"/>
      <c r="AG55" s="1285"/>
      <c r="AH55" s="254"/>
      <c r="AI55" s="77"/>
      <c r="AJ55" s="77"/>
    </row>
    <row r="56" spans="2:36" ht="18" customHeight="1">
      <c r="B56" s="1248"/>
      <c r="C56" s="1249"/>
      <c r="D56" s="1252"/>
      <c r="E56" s="192"/>
      <c r="F56" s="1277" t="s">
        <v>107</v>
      </c>
      <c r="G56" s="1278"/>
      <c r="H56" s="1278"/>
      <c r="I56" s="1279"/>
      <c r="J56" s="255"/>
      <c r="K56" s="256"/>
      <c r="N56" s="257" t="s">
        <v>187</v>
      </c>
      <c r="S56" s="77"/>
      <c r="T56" s="1248"/>
      <c r="U56" s="1249"/>
      <c r="V56" s="1258"/>
      <c r="W56" s="192" t="s">
        <v>188</v>
      </c>
      <c r="X56" s="1277" t="s">
        <v>107</v>
      </c>
      <c r="Y56" s="1278"/>
      <c r="Z56" s="1278"/>
      <c r="AA56" s="1279"/>
      <c r="AB56" s="255">
        <v>0</v>
      </c>
      <c r="AC56" s="256"/>
      <c r="AD56" s="77"/>
      <c r="AE56" s="77"/>
      <c r="AF56" s="258" t="s">
        <v>187</v>
      </c>
      <c r="AG56" s="77"/>
      <c r="AH56" s="77"/>
      <c r="AI56" s="77"/>
      <c r="AJ56" s="77"/>
    </row>
    <row r="57" spans="2:36" ht="18" customHeight="1">
      <c r="B57" s="1248"/>
      <c r="C57" s="1249"/>
      <c r="D57" s="1252"/>
      <c r="E57" s="192"/>
      <c r="F57" s="1277" t="s">
        <v>189</v>
      </c>
      <c r="G57" s="1278"/>
      <c r="H57" s="1278"/>
      <c r="I57" s="1279"/>
      <c r="J57" s="251"/>
      <c r="K57" s="256"/>
      <c r="N57" s="257" t="s">
        <v>190</v>
      </c>
      <c r="S57" s="77"/>
      <c r="T57" s="1248"/>
      <c r="U57" s="1249"/>
      <c r="V57" s="1258"/>
      <c r="W57" s="192" t="s">
        <v>191</v>
      </c>
      <c r="X57" s="1277" t="s">
        <v>189</v>
      </c>
      <c r="Y57" s="1278"/>
      <c r="Z57" s="1278"/>
      <c r="AA57" s="1279"/>
      <c r="AB57" s="251">
        <v>4400</v>
      </c>
      <c r="AC57" s="256"/>
      <c r="AD57" s="77"/>
      <c r="AE57" s="77"/>
      <c r="AF57" s="258" t="s">
        <v>190</v>
      </c>
      <c r="AG57" s="77"/>
      <c r="AH57" s="77"/>
      <c r="AI57" s="77"/>
      <c r="AJ57" s="77"/>
    </row>
    <row r="58" spans="2:36" ht="18" customHeight="1" thickBot="1">
      <c r="B58" s="1250"/>
      <c r="C58" s="1251"/>
      <c r="D58" s="1253"/>
      <c r="E58" s="259"/>
      <c r="F58" s="1290" t="s">
        <v>110</v>
      </c>
      <c r="G58" s="1291"/>
      <c r="H58" s="1291"/>
      <c r="I58" s="1292"/>
      <c r="J58" s="260"/>
      <c r="K58" s="261"/>
      <c r="S58" s="77"/>
      <c r="T58" s="1250"/>
      <c r="U58" s="1251"/>
      <c r="V58" s="1259"/>
      <c r="W58" s="259" t="s">
        <v>186</v>
      </c>
      <c r="X58" s="1290" t="s">
        <v>110</v>
      </c>
      <c r="Y58" s="1291"/>
      <c r="Z58" s="1291"/>
      <c r="AA58" s="1292"/>
      <c r="AB58" s="260">
        <v>0</v>
      </c>
      <c r="AC58" s="261"/>
      <c r="AD58" s="77"/>
      <c r="AE58" s="77"/>
      <c r="AF58" s="77"/>
      <c r="AG58" s="77"/>
      <c r="AH58" s="77"/>
      <c r="AI58" s="77"/>
      <c r="AJ58" s="77"/>
    </row>
    <row r="59" spans="2:36" ht="18" customHeight="1">
      <c r="B59" s="1246" t="s">
        <v>192</v>
      </c>
      <c r="C59" s="1247"/>
      <c r="D59" s="1252"/>
      <c r="E59" s="250"/>
      <c r="F59" s="1254" t="s">
        <v>193</v>
      </c>
      <c r="G59" s="1255"/>
      <c r="H59" s="1255"/>
      <c r="I59" s="1256"/>
      <c r="J59" s="251"/>
      <c r="K59" s="252"/>
      <c r="S59" s="77"/>
      <c r="T59" s="1246" t="s">
        <v>192</v>
      </c>
      <c r="U59" s="1247"/>
      <c r="V59" s="1257" t="s">
        <v>194</v>
      </c>
      <c r="W59" s="250" t="s">
        <v>186</v>
      </c>
      <c r="X59" s="1254" t="s">
        <v>193</v>
      </c>
      <c r="Y59" s="1255"/>
      <c r="Z59" s="1255"/>
      <c r="AA59" s="1256"/>
      <c r="AB59" s="251">
        <v>10400</v>
      </c>
      <c r="AC59" s="252"/>
      <c r="AD59" s="77"/>
      <c r="AE59" s="77"/>
      <c r="AF59" s="77"/>
      <c r="AG59" s="77"/>
      <c r="AH59" s="77"/>
      <c r="AI59" s="77"/>
      <c r="AJ59" s="77"/>
    </row>
    <row r="60" spans="2:36" ht="18" customHeight="1">
      <c r="B60" s="1248"/>
      <c r="C60" s="1249"/>
      <c r="D60" s="1252"/>
      <c r="E60" s="192"/>
      <c r="F60" s="1277" t="s">
        <v>195</v>
      </c>
      <c r="G60" s="1278"/>
      <c r="H60" s="1278"/>
      <c r="I60" s="1279"/>
      <c r="J60" s="255"/>
      <c r="K60" s="256"/>
      <c r="S60" s="77"/>
      <c r="T60" s="1248"/>
      <c r="U60" s="1249"/>
      <c r="V60" s="1258"/>
      <c r="W60" s="192" t="s">
        <v>188</v>
      </c>
      <c r="X60" s="1277" t="s">
        <v>195</v>
      </c>
      <c r="Y60" s="1278"/>
      <c r="Z60" s="1278"/>
      <c r="AA60" s="1279"/>
      <c r="AB60" s="255">
        <v>0</v>
      </c>
      <c r="AC60" s="256"/>
      <c r="AD60" s="77"/>
      <c r="AE60" s="77"/>
      <c r="AF60" s="77"/>
      <c r="AG60" s="77"/>
      <c r="AH60" s="77"/>
      <c r="AI60" s="77"/>
      <c r="AJ60" s="77"/>
    </row>
    <row r="61" spans="2:36" ht="18" customHeight="1">
      <c r="B61" s="1248"/>
      <c r="C61" s="1249"/>
      <c r="D61" s="1252"/>
      <c r="E61" s="192"/>
      <c r="F61" s="1277" t="s">
        <v>114</v>
      </c>
      <c r="G61" s="1278"/>
      <c r="H61" s="1278"/>
      <c r="I61" s="1279"/>
      <c r="J61" s="251"/>
      <c r="K61" s="256"/>
      <c r="S61" s="77"/>
      <c r="T61" s="1248"/>
      <c r="U61" s="1249"/>
      <c r="V61" s="1258"/>
      <c r="W61" s="192" t="s">
        <v>191</v>
      </c>
      <c r="X61" s="1277" t="s">
        <v>114</v>
      </c>
      <c r="Y61" s="1278"/>
      <c r="Z61" s="1278"/>
      <c r="AA61" s="1279"/>
      <c r="AB61" s="251">
        <v>4400</v>
      </c>
      <c r="AC61" s="256"/>
      <c r="AD61" s="77"/>
      <c r="AE61" s="77"/>
      <c r="AF61" s="77"/>
      <c r="AG61" s="77"/>
      <c r="AH61" s="77"/>
      <c r="AI61" s="77"/>
      <c r="AJ61" s="77"/>
    </row>
    <row r="62" spans="2:36" ht="18" customHeight="1" thickBot="1">
      <c r="B62" s="1250"/>
      <c r="C62" s="1251"/>
      <c r="D62" s="1253"/>
      <c r="E62" s="259"/>
      <c r="F62" s="1290" t="s">
        <v>115</v>
      </c>
      <c r="G62" s="1291"/>
      <c r="H62" s="1291"/>
      <c r="I62" s="1292"/>
      <c r="J62" s="260"/>
      <c r="K62" s="261"/>
      <c r="L62" s="161"/>
      <c r="M62" s="161"/>
      <c r="N62" s="161"/>
      <c r="O62" s="161"/>
      <c r="P62" s="161"/>
      <c r="S62" s="77"/>
      <c r="T62" s="1250"/>
      <c r="U62" s="1251"/>
      <c r="V62" s="1259"/>
      <c r="W62" s="259" t="s">
        <v>186</v>
      </c>
      <c r="X62" s="1290" t="s">
        <v>115</v>
      </c>
      <c r="Y62" s="1291"/>
      <c r="Z62" s="1291"/>
      <c r="AA62" s="1292"/>
      <c r="AB62" s="260">
        <v>39200</v>
      </c>
      <c r="AC62" s="261"/>
      <c r="AD62" s="165"/>
      <c r="AE62" s="165"/>
      <c r="AF62" s="165"/>
      <c r="AG62" s="165"/>
      <c r="AH62" s="165"/>
      <c r="AI62" s="77"/>
      <c r="AJ62" s="77"/>
    </row>
    <row r="63" spans="2:36" ht="18" customHeight="1">
      <c r="B63" s="1246" t="s">
        <v>196</v>
      </c>
      <c r="C63" s="1247"/>
      <c r="D63" s="1270"/>
      <c r="E63" s="250"/>
      <c r="F63" s="1272" t="s">
        <v>197</v>
      </c>
      <c r="G63" s="1273"/>
      <c r="H63" s="1273"/>
      <c r="I63" s="1274"/>
      <c r="J63" s="251"/>
      <c r="K63" s="262"/>
      <c r="L63" s="161"/>
      <c r="M63" s="161"/>
      <c r="N63" s="161"/>
      <c r="O63" s="161"/>
      <c r="P63" s="161"/>
      <c r="S63" s="77"/>
      <c r="T63" s="1246" t="s">
        <v>196</v>
      </c>
      <c r="U63" s="1247"/>
      <c r="V63" s="1275" t="s">
        <v>194</v>
      </c>
      <c r="W63" s="250" t="s">
        <v>186</v>
      </c>
      <c r="X63" s="1272" t="s">
        <v>197</v>
      </c>
      <c r="Y63" s="1273"/>
      <c r="Z63" s="1273"/>
      <c r="AA63" s="1274"/>
      <c r="AB63" s="251">
        <v>0</v>
      </c>
      <c r="AC63" s="262"/>
      <c r="AD63" s="165"/>
      <c r="AE63" s="165"/>
      <c r="AF63" s="165"/>
      <c r="AG63" s="165"/>
      <c r="AH63" s="165"/>
      <c r="AI63" s="77"/>
      <c r="AJ63" s="77"/>
    </row>
    <row r="64" spans="2:36" ht="18" customHeight="1">
      <c r="B64" s="1248"/>
      <c r="C64" s="1249"/>
      <c r="D64" s="1252"/>
      <c r="E64" s="192"/>
      <c r="F64" s="1277" t="s">
        <v>198</v>
      </c>
      <c r="G64" s="1278"/>
      <c r="H64" s="1278"/>
      <c r="I64" s="1279"/>
      <c r="J64" s="255"/>
      <c r="K64" s="256"/>
      <c r="L64" s="161"/>
      <c r="M64" s="161"/>
      <c r="N64" s="161"/>
      <c r="O64" s="161"/>
      <c r="P64" s="161"/>
      <c r="S64" s="77"/>
      <c r="T64" s="1248"/>
      <c r="U64" s="1249"/>
      <c r="V64" s="1258"/>
      <c r="W64" s="192" t="s">
        <v>188</v>
      </c>
      <c r="X64" s="1277" t="s">
        <v>198</v>
      </c>
      <c r="Y64" s="1278"/>
      <c r="Z64" s="1278"/>
      <c r="AA64" s="1279"/>
      <c r="AB64" s="255">
        <v>64230</v>
      </c>
      <c r="AC64" s="256"/>
      <c r="AD64" s="165"/>
      <c r="AE64" s="165"/>
      <c r="AF64" s="165"/>
      <c r="AG64" s="165"/>
      <c r="AH64" s="165"/>
      <c r="AI64" s="77"/>
      <c r="AJ64" s="77"/>
    </row>
    <row r="65" spans="2:36" ht="18" customHeight="1">
      <c r="B65" s="1248"/>
      <c r="C65" s="1249"/>
      <c r="D65" s="1252"/>
      <c r="E65" s="192"/>
      <c r="F65" s="1277" t="s">
        <v>199</v>
      </c>
      <c r="G65" s="1278"/>
      <c r="H65" s="1278"/>
      <c r="I65" s="1279"/>
      <c r="J65" s="251"/>
      <c r="K65" s="256"/>
      <c r="L65" s="161"/>
      <c r="M65" s="161"/>
      <c r="N65" s="161"/>
      <c r="O65" s="161"/>
      <c r="P65" s="161"/>
      <c r="S65" s="77"/>
      <c r="T65" s="1248"/>
      <c r="U65" s="1249"/>
      <c r="V65" s="1258"/>
      <c r="W65" s="192" t="s">
        <v>191</v>
      </c>
      <c r="X65" s="1277" t="s">
        <v>199</v>
      </c>
      <c r="Y65" s="1278"/>
      <c r="Z65" s="1278"/>
      <c r="AA65" s="1279"/>
      <c r="AB65" s="251">
        <v>26400</v>
      </c>
      <c r="AC65" s="256"/>
      <c r="AD65" s="165"/>
      <c r="AE65" s="165"/>
      <c r="AF65" s="165"/>
      <c r="AG65" s="165"/>
      <c r="AH65" s="165"/>
      <c r="AI65" s="77"/>
      <c r="AJ65" s="77"/>
    </row>
    <row r="66" spans="2:36" ht="18" customHeight="1" thickBot="1">
      <c r="B66" s="1268"/>
      <c r="C66" s="1269"/>
      <c r="D66" s="1271"/>
      <c r="E66" s="263"/>
      <c r="F66" s="1260" t="s">
        <v>200</v>
      </c>
      <c r="G66" s="1261"/>
      <c r="H66" s="1261"/>
      <c r="I66" s="1262"/>
      <c r="J66" s="264"/>
      <c r="K66" s="265"/>
      <c r="L66" s="161"/>
      <c r="M66" s="161"/>
      <c r="N66" s="161"/>
      <c r="O66" s="161"/>
      <c r="P66" s="161"/>
      <c r="S66" s="77"/>
      <c r="T66" s="1268"/>
      <c r="U66" s="1269"/>
      <c r="V66" s="1276"/>
      <c r="W66" s="263" t="s">
        <v>186</v>
      </c>
      <c r="X66" s="1260" t="s">
        <v>200</v>
      </c>
      <c r="Y66" s="1261"/>
      <c r="Z66" s="1261"/>
      <c r="AA66" s="1262"/>
      <c r="AB66" s="264">
        <v>58800</v>
      </c>
      <c r="AC66" s="265"/>
      <c r="AD66" s="165"/>
      <c r="AE66" s="165"/>
      <c r="AF66" s="165"/>
      <c r="AG66" s="165"/>
      <c r="AH66" s="165"/>
      <c r="AI66" s="77"/>
      <c r="AJ66" s="77"/>
    </row>
    <row r="67" spans="2:36" ht="18" customHeight="1" thickTop="1" thickBot="1">
      <c r="B67" s="1263"/>
      <c r="C67" s="1264"/>
      <c r="D67" s="266"/>
      <c r="E67" s="267"/>
      <c r="F67" s="1265"/>
      <c r="G67" s="1266"/>
      <c r="H67" s="1266"/>
      <c r="I67" s="1267"/>
      <c r="J67" s="268">
        <f>SUM(J55:J66)</f>
        <v>0</v>
      </c>
      <c r="K67" s="269"/>
      <c r="L67" s="161"/>
      <c r="M67" s="161"/>
      <c r="N67" s="161"/>
      <c r="O67" s="161"/>
      <c r="P67" s="161"/>
      <c r="S67" s="77"/>
      <c r="T67" s="1263"/>
      <c r="U67" s="1264"/>
      <c r="V67" s="266"/>
      <c r="W67" s="267"/>
      <c r="X67" s="1265"/>
      <c r="Y67" s="1266"/>
      <c r="Z67" s="1266"/>
      <c r="AA67" s="1267"/>
      <c r="AB67" s="268">
        <f>SUM(AB55:AB66)</f>
        <v>258990</v>
      </c>
      <c r="AC67" s="269"/>
      <c r="AD67" s="165"/>
      <c r="AE67" s="165"/>
      <c r="AF67" s="165"/>
      <c r="AG67" s="165"/>
      <c r="AH67" s="165"/>
      <c r="AI67" s="77"/>
      <c r="AJ67" s="77"/>
    </row>
    <row r="68" spans="2:36" ht="18" customHeight="1">
      <c r="S68" s="77"/>
      <c r="T68" s="77"/>
      <c r="U68" s="77"/>
      <c r="V68" s="77"/>
      <c r="W68" s="77"/>
      <c r="X68" s="77"/>
      <c r="Y68" s="77"/>
      <c r="Z68" s="77"/>
      <c r="AA68" s="77"/>
      <c r="AB68" s="77"/>
      <c r="AC68" s="77"/>
      <c r="AD68" s="77"/>
      <c r="AE68" s="77"/>
      <c r="AF68" s="77"/>
      <c r="AG68" s="77"/>
      <c r="AH68" s="77"/>
      <c r="AI68" s="77"/>
      <c r="AJ68" s="77"/>
    </row>
    <row r="69" spans="2:36" ht="18" customHeight="1">
      <c r="K69" s="161"/>
      <c r="AC69" s="161"/>
    </row>
    <row r="70" spans="2:36" ht="18" customHeight="1">
      <c r="K70" s="161"/>
      <c r="AC70" s="161"/>
    </row>
    <row r="71" spans="2:36" ht="18" customHeight="1">
      <c r="K71" s="161"/>
      <c r="AC71" s="161"/>
    </row>
    <row r="72" spans="2:36" ht="18" customHeight="1">
      <c r="K72" s="161"/>
      <c r="L72" s="270"/>
      <c r="M72" s="270"/>
      <c r="N72" s="270"/>
      <c r="O72" s="270"/>
      <c r="AC72" s="161"/>
      <c r="AD72" s="270"/>
      <c r="AE72" s="270"/>
      <c r="AF72" s="270"/>
      <c r="AG72" s="270"/>
    </row>
    <row r="73" spans="2:36" ht="18" customHeight="1">
      <c r="K73" s="161"/>
      <c r="L73" s="270"/>
      <c r="M73" s="270"/>
      <c r="N73" s="270"/>
      <c r="O73" s="270"/>
      <c r="AC73" s="161"/>
      <c r="AD73" s="270"/>
      <c r="AE73" s="270"/>
      <c r="AF73" s="270"/>
      <c r="AG73" s="270"/>
    </row>
    <row r="74" spans="2:36" ht="18" customHeight="1">
      <c r="L74" s="270"/>
      <c r="M74" s="270"/>
      <c r="N74" s="270"/>
      <c r="O74" s="270"/>
      <c r="AD74" s="270"/>
      <c r="AE74" s="270"/>
      <c r="AF74" s="270"/>
      <c r="AG74" s="270"/>
    </row>
    <row r="78" spans="2:36" ht="18" customHeight="1">
      <c r="E78" s="270"/>
      <c r="F78" s="270"/>
      <c r="G78" s="270"/>
      <c r="H78" s="270"/>
      <c r="I78" s="270"/>
      <c r="J78" s="270"/>
      <c r="K78" s="270"/>
      <c r="W78" s="270"/>
      <c r="X78" s="270"/>
      <c r="Y78" s="270"/>
      <c r="Z78" s="270"/>
      <c r="AA78" s="270"/>
      <c r="AB78" s="270"/>
      <c r="AC78" s="270"/>
    </row>
    <row r="79" spans="2:36" ht="18" customHeight="1">
      <c r="E79" s="270"/>
      <c r="F79" s="270"/>
      <c r="G79" s="270"/>
      <c r="H79" s="270"/>
      <c r="I79" s="270"/>
      <c r="J79" s="270"/>
      <c r="K79" s="270"/>
      <c r="W79" s="270"/>
      <c r="X79" s="270"/>
      <c r="Y79" s="270"/>
      <c r="Z79" s="270"/>
      <c r="AA79" s="270"/>
      <c r="AB79" s="270"/>
      <c r="AC79" s="270"/>
    </row>
    <row r="80" spans="2:36" ht="18" customHeight="1">
      <c r="E80" s="270"/>
      <c r="F80" s="270"/>
      <c r="G80" s="270"/>
      <c r="H80" s="270"/>
      <c r="I80" s="270"/>
      <c r="J80" s="270"/>
      <c r="K80" s="270"/>
      <c r="W80" s="270"/>
      <c r="X80" s="270"/>
      <c r="Y80" s="270"/>
      <c r="Z80" s="270"/>
      <c r="AA80" s="270"/>
      <c r="AB80" s="270"/>
      <c r="AC80" s="270"/>
    </row>
  </sheetData>
  <mergeCells count="251">
    <mergeCell ref="W1:AB1"/>
    <mergeCell ref="L7:M7"/>
    <mergeCell ref="N7:O7"/>
    <mergeCell ref="P7:P8"/>
    <mergeCell ref="Q7:Q8"/>
    <mergeCell ref="AD7:AE7"/>
    <mergeCell ref="AF7:AG7"/>
    <mergeCell ref="AH7:AH8"/>
    <mergeCell ref="AI7:AI8"/>
    <mergeCell ref="B8:C8"/>
    <mergeCell ref="E8:F8"/>
    <mergeCell ref="G8:J8"/>
    <mergeCell ref="N8:O8"/>
    <mergeCell ref="T8:U8"/>
    <mergeCell ref="W8:X8"/>
    <mergeCell ref="Y8:AB8"/>
    <mergeCell ref="AF8:AG8"/>
    <mergeCell ref="B9:C9"/>
    <mergeCell ref="E9:F9"/>
    <mergeCell ref="G9:J9"/>
    <mergeCell ref="L9:L16"/>
    <mergeCell ref="N9:O9"/>
    <mergeCell ref="T9:U9"/>
    <mergeCell ref="W9:X9"/>
    <mergeCell ref="Y9:AB9"/>
    <mergeCell ref="AD9:AD16"/>
    <mergeCell ref="AF9:AG9"/>
    <mergeCell ref="B10:C10"/>
    <mergeCell ref="E10:F10"/>
    <mergeCell ref="G10:J10"/>
    <mergeCell ref="N10:O10"/>
    <mergeCell ref="T10:U10"/>
    <mergeCell ref="W10:X10"/>
    <mergeCell ref="Y10:AB10"/>
    <mergeCell ref="AF10:AG10"/>
    <mergeCell ref="Y11:AB11"/>
    <mergeCell ref="AF11:AG11"/>
    <mergeCell ref="B12:C12"/>
    <mergeCell ref="E12:F12"/>
    <mergeCell ref="G12:J12"/>
    <mergeCell ref="N12:O12"/>
    <mergeCell ref="T12:U12"/>
    <mergeCell ref="W12:X12"/>
    <mergeCell ref="Y12:AB12"/>
    <mergeCell ref="AF12:AG12"/>
    <mergeCell ref="B11:C11"/>
    <mergeCell ref="E11:F11"/>
    <mergeCell ref="G11:J11"/>
    <mergeCell ref="N11:O11"/>
    <mergeCell ref="T11:U11"/>
    <mergeCell ref="W11:X11"/>
    <mergeCell ref="Y13:AB13"/>
    <mergeCell ref="AF13:AG13"/>
    <mergeCell ref="B14:C14"/>
    <mergeCell ref="E14:F14"/>
    <mergeCell ref="G14:J14"/>
    <mergeCell ref="N14:O14"/>
    <mergeCell ref="T14:U14"/>
    <mergeCell ref="W14:X14"/>
    <mergeCell ref="Y14:AB14"/>
    <mergeCell ref="AF14:AG14"/>
    <mergeCell ref="B13:C13"/>
    <mergeCell ref="E13:F13"/>
    <mergeCell ref="G13:J13"/>
    <mergeCell ref="N13:O13"/>
    <mergeCell ref="T13:U13"/>
    <mergeCell ref="W13:X13"/>
    <mergeCell ref="B18:C18"/>
    <mergeCell ref="F18:I18"/>
    <mergeCell ref="N18:O18"/>
    <mergeCell ref="T18:U18"/>
    <mergeCell ref="X18:AA18"/>
    <mergeCell ref="AF18:AG18"/>
    <mergeCell ref="N15:O15"/>
    <mergeCell ref="AF15:AG15"/>
    <mergeCell ref="N16:O16"/>
    <mergeCell ref="AF16:AG16"/>
    <mergeCell ref="G17:J17"/>
    <mergeCell ref="L17:L30"/>
    <mergeCell ref="N17:O17"/>
    <mergeCell ref="Y17:AB17"/>
    <mergeCell ref="AD17:AD30"/>
    <mergeCell ref="AF17:AG17"/>
    <mergeCell ref="B20:C20"/>
    <mergeCell ref="F20:I20"/>
    <mergeCell ref="N20:O20"/>
    <mergeCell ref="T20:U20"/>
    <mergeCell ref="X20:AA20"/>
    <mergeCell ref="AF20:AG20"/>
    <mergeCell ref="B19:C19"/>
    <mergeCell ref="F19:I19"/>
    <mergeCell ref="N19:O19"/>
    <mergeCell ref="T19:U19"/>
    <mergeCell ref="X19:AA19"/>
    <mergeCell ref="AF19:AG19"/>
    <mergeCell ref="N22:O22"/>
    <mergeCell ref="AF22:AG22"/>
    <mergeCell ref="G23:J23"/>
    <mergeCell ref="N23:O23"/>
    <mergeCell ref="Y23:AB23"/>
    <mergeCell ref="AF23:AG23"/>
    <mergeCell ref="B26:C26"/>
    <mergeCell ref="F26:I26"/>
    <mergeCell ref="N26:O26"/>
    <mergeCell ref="T26:U26"/>
    <mergeCell ref="X26:AA26"/>
    <mergeCell ref="AF26:AG26"/>
    <mergeCell ref="B21:C21"/>
    <mergeCell ref="F21:I21"/>
    <mergeCell ref="N21:O21"/>
    <mergeCell ref="T21:U21"/>
    <mergeCell ref="X21:AA21"/>
    <mergeCell ref="AF21:AG21"/>
    <mergeCell ref="B25:C25"/>
    <mergeCell ref="F25:I25"/>
    <mergeCell ref="N25:O25"/>
    <mergeCell ref="T25:U25"/>
    <mergeCell ref="X25:AA25"/>
    <mergeCell ref="AF25:AG25"/>
    <mergeCell ref="B24:C24"/>
    <mergeCell ref="F24:I24"/>
    <mergeCell ref="N24:O24"/>
    <mergeCell ref="T24:U24"/>
    <mergeCell ref="X24:AA24"/>
    <mergeCell ref="AF24:AG24"/>
    <mergeCell ref="N28:O28"/>
    <mergeCell ref="AF28:AG28"/>
    <mergeCell ref="G29:J29"/>
    <mergeCell ref="N29:O29"/>
    <mergeCell ref="Y29:AB29"/>
    <mergeCell ref="AF29:AG29"/>
    <mergeCell ref="B27:C27"/>
    <mergeCell ref="F27:I27"/>
    <mergeCell ref="N27:O27"/>
    <mergeCell ref="T27:U27"/>
    <mergeCell ref="X27:AA27"/>
    <mergeCell ref="AF27:AG27"/>
    <mergeCell ref="B31:C31"/>
    <mergeCell ref="F31:I31"/>
    <mergeCell ref="N31:O31"/>
    <mergeCell ref="T31:U31"/>
    <mergeCell ref="X31:AA31"/>
    <mergeCell ref="AF31:AG31"/>
    <mergeCell ref="B30:C30"/>
    <mergeCell ref="F30:I30"/>
    <mergeCell ref="N30:O30"/>
    <mergeCell ref="T30:U30"/>
    <mergeCell ref="X30:AA30"/>
    <mergeCell ref="AF30:AG30"/>
    <mergeCell ref="B33:C33"/>
    <mergeCell ref="F33:I33"/>
    <mergeCell ref="N33:O33"/>
    <mergeCell ref="T33:U33"/>
    <mergeCell ref="X33:AA33"/>
    <mergeCell ref="AF33:AG33"/>
    <mergeCell ref="B32:C32"/>
    <mergeCell ref="F32:I32"/>
    <mergeCell ref="N32:O32"/>
    <mergeCell ref="T32:U32"/>
    <mergeCell ref="X32:AA32"/>
    <mergeCell ref="AF32:AG32"/>
    <mergeCell ref="B37:C37"/>
    <mergeCell ref="T37:U37"/>
    <mergeCell ref="B38:C38"/>
    <mergeCell ref="T38:U38"/>
    <mergeCell ref="B39:C39"/>
    <mergeCell ref="T39:U39"/>
    <mergeCell ref="N34:O34"/>
    <mergeCell ref="AF34:AG34"/>
    <mergeCell ref="B36:C36"/>
    <mergeCell ref="F36:G36"/>
    <mergeCell ref="H36:I36"/>
    <mergeCell ref="T36:U36"/>
    <mergeCell ref="X36:Y36"/>
    <mergeCell ref="Z36:AA36"/>
    <mergeCell ref="B43:C43"/>
    <mergeCell ref="T43:U43"/>
    <mergeCell ref="B44:C44"/>
    <mergeCell ref="T44:U44"/>
    <mergeCell ref="B45:C45"/>
    <mergeCell ref="T45:U45"/>
    <mergeCell ref="B40:C40"/>
    <mergeCell ref="T40:U40"/>
    <mergeCell ref="B41:C41"/>
    <mergeCell ref="T41:U41"/>
    <mergeCell ref="B42:C42"/>
    <mergeCell ref="T42:U42"/>
    <mergeCell ref="B49:C49"/>
    <mergeCell ref="T49:U49"/>
    <mergeCell ref="B50:C50"/>
    <mergeCell ref="T50:U50"/>
    <mergeCell ref="B51:C51"/>
    <mergeCell ref="F51:G51"/>
    <mergeCell ref="H51:I51"/>
    <mergeCell ref="T51:U51"/>
    <mergeCell ref="B46:C46"/>
    <mergeCell ref="T46:U46"/>
    <mergeCell ref="B47:C47"/>
    <mergeCell ref="T47:U47"/>
    <mergeCell ref="B48:C48"/>
    <mergeCell ref="T48:U48"/>
    <mergeCell ref="F61:I61"/>
    <mergeCell ref="X61:AA61"/>
    <mergeCell ref="F62:I62"/>
    <mergeCell ref="X62:AA62"/>
    <mergeCell ref="F57:I57"/>
    <mergeCell ref="X57:AA57"/>
    <mergeCell ref="X51:Y51"/>
    <mergeCell ref="Z51:AA51"/>
    <mergeCell ref="F54:I54"/>
    <mergeCell ref="M54:M55"/>
    <mergeCell ref="N54:O55"/>
    <mergeCell ref="T54:U54"/>
    <mergeCell ref="X54:AA54"/>
    <mergeCell ref="AE54:AE55"/>
    <mergeCell ref="AF54:AG55"/>
    <mergeCell ref="B55:C58"/>
    <mergeCell ref="D55:D58"/>
    <mergeCell ref="F55:I55"/>
    <mergeCell ref="T55:U58"/>
    <mergeCell ref="V55:V58"/>
    <mergeCell ref="X55:AA55"/>
    <mergeCell ref="F56:I56"/>
    <mergeCell ref="X56:AA56"/>
    <mergeCell ref="B54:C54"/>
    <mergeCell ref="F58:I58"/>
    <mergeCell ref="X58:AA58"/>
    <mergeCell ref="B59:C62"/>
    <mergeCell ref="D59:D62"/>
    <mergeCell ref="F59:I59"/>
    <mergeCell ref="T59:U62"/>
    <mergeCell ref="V59:V62"/>
    <mergeCell ref="X59:AA59"/>
    <mergeCell ref="F66:I66"/>
    <mergeCell ref="X66:AA66"/>
    <mergeCell ref="B67:C67"/>
    <mergeCell ref="F67:I67"/>
    <mergeCell ref="T67:U67"/>
    <mergeCell ref="X67:AA67"/>
    <mergeCell ref="B63:C66"/>
    <mergeCell ref="D63:D66"/>
    <mergeCell ref="F63:I63"/>
    <mergeCell ref="T63:U66"/>
    <mergeCell ref="V63:V66"/>
    <mergeCell ref="X63:AA63"/>
    <mergeCell ref="F64:I64"/>
    <mergeCell ref="X64:AA64"/>
    <mergeCell ref="F65:I65"/>
    <mergeCell ref="X65:AA65"/>
    <mergeCell ref="F60:I60"/>
    <mergeCell ref="X60:AA60"/>
  </mergeCells>
  <phoneticPr fontId="4"/>
  <dataValidations count="5">
    <dataValidation allowBlank="1" showInputMessage="1" showErrorMessage="1" prompt="付記した資料番号と一致しているか確認してください。" sqref="P37:P50 AH37:AH50"/>
    <dataValidation type="list" errorStyle="warning" allowBlank="1" showInputMessage="1" showErrorMessage="1" errorTitle="注意" error="選択にない値を入力しようとしています。" sqref="O37:O50 AG37:AG50">
      <formula1>"団体規定,過去請求実績,見積書,内訳試算表,料金検索表"</formula1>
    </dataValidation>
    <dataValidation type="list" allowBlank="1" showInputMessage="1" showErrorMessage="1" sqref="N54:O55 AF54:AG55">
      <formula1>"要,不要"</formula1>
    </dataValidation>
    <dataValidation type="list" allowBlank="1" showInputMessage="1" showErrorMessage="1" sqref="B37:B40 T42:T47 B41:C41 T37:T40 T41:U41 B42:B50">
      <formula1>"文芸費,音楽費・借損料,舞台費・消耗品費,その他経費・ユニバーサル対応費,プログラム作成費,運搬費"</formula1>
    </dataValidation>
    <dataValidation type="list" allowBlank="1" showInputMessage="1" showErrorMessage="1" sqref="T48:T50">
      <formula1>"　　,当初,追加"</formula1>
    </dataValidation>
  </dataValidations>
  <printOptions horizontalCentered="1" verticalCentered="1"/>
  <pageMargins left="0.59055118110236227" right="0.59055118110236227" top="0.39370078740157483" bottom="0.39370078740157483" header="0.31496062992125984" footer="0.31496062992125984"/>
  <pageSetup paperSize="8" scale="41" orientation="landscape" cellComments="atEnd" r:id="rId1"/>
  <headerFooter>
    <oddFooter>&amp;R&amp;A
&amp;D</oddFooter>
  </headerFooter>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249977111117893"/>
    <pageSetUpPr fitToPage="1"/>
  </sheetPr>
  <dimension ref="A1:BC51"/>
  <sheetViews>
    <sheetView showGridLines="0" view="pageBreakPreview" zoomScale="55" zoomScaleNormal="70" zoomScaleSheetLayoutView="55" workbookViewId="0">
      <pane xSplit="2" ySplit="10" topLeftCell="C11" activePane="bottomRight" state="frozen"/>
      <selection pane="topRight" activeCell="C1" sqref="C1"/>
      <selection pane="bottomLeft" activeCell="A11" sqref="A11"/>
      <selection pane="bottomRight" activeCell="L3" sqref="L3"/>
    </sheetView>
  </sheetViews>
  <sheetFormatPr defaultColWidth="13" defaultRowHeight="15.75"/>
  <cols>
    <col min="1" max="1" width="5.5" style="11" customWidth="1"/>
    <col min="2" max="4" width="13.75" style="10" customWidth="1"/>
    <col min="5" max="5" width="7.625" style="10" customWidth="1"/>
    <col min="6" max="6" width="13.75" style="10" customWidth="1"/>
    <col min="7" max="7" width="7.625" style="10" customWidth="1"/>
    <col min="8" max="10" width="13.75" style="10" customWidth="1"/>
    <col min="11" max="11" width="13.75" style="70" customWidth="1"/>
    <col min="12" max="12" width="13.75" style="11" customWidth="1"/>
    <col min="13" max="15" width="11.125" style="11" customWidth="1"/>
    <col min="16" max="16" width="13.75" style="10" customWidth="1"/>
    <col min="17" max="17" width="7.625" style="10" customWidth="1"/>
    <col min="18" max="20" width="13.75" style="10" customWidth="1"/>
    <col min="21" max="21" width="13.75" style="70" customWidth="1"/>
    <col min="22" max="22" width="13.75" style="11" customWidth="1"/>
    <col min="23" max="25" width="11.125" style="11" customWidth="1"/>
    <col min="26" max="27" width="33.875" style="11" customWidth="1"/>
    <col min="28" max="28" width="5.5" style="11" customWidth="1"/>
    <col min="29" max="31" width="13.75" style="10" customWidth="1"/>
    <col min="32" max="32" width="7.625" style="10" customWidth="1"/>
    <col min="33" max="33" width="13.75" style="10" customWidth="1"/>
    <col min="34" max="34" width="7.625" style="10" customWidth="1"/>
    <col min="35" max="37" width="13.75" style="10" customWidth="1"/>
    <col min="38" max="38" width="13.75" style="70" customWidth="1"/>
    <col min="39" max="39" width="13.75" style="11" customWidth="1"/>
    <col min="40" max="42" width="11.125" style="11" customWidth="1"/>
    <col min="43" max="43" width="13.75" style="10" customWidth="1"/>
    <col min="44" max="44" width="7.625" style="10" customWidth="1"/>
    <col min="45" max="47" width="13.75" style="10" customWidth="1"/>
    <col min="48" max="48" width="13.75" style="70" customWidth="1"/>
    <col min="49" max="49" width="13.75" style="11" customWidth="1"/>
    <col min="50" max="52" width="11.125" style="11" customWidth="1"/>
    <col min="53" max="54" width="33.875" style="11" customWidth="1"/>
    <col min="55" max="55" width="6.375" style="11" customWidth="1"/>
    <col min="56" max="16384" width="13" style="11"/>
  </cols>
  <sheetData>
    <row r="1" spans="1:55" s="8" customFormat="1" ht="30" customHeight="1">
      <c r="A1" s="1" t="s">
        <v>201</v>
      </c>
      <c r="B1" s="1"/>
      <c r="C1" s="2" t="s">
        <v>202</v>
      </c>
      <c r="D1" s="3"/>
      <c r="E1" s="3"/>
      <c r="F1" s="3"/>
      <c r="G1" s="3"/>
      <c r="H1" s="3"/>
      <c r="I1" s="3"/>
      <c r="J1" s="3"/>
      <c r="K1" s="3"/>
      <c r="L1" s="4"/>
      <c r="M1" s="4"/>
      <c r="N1" s="4"/>
      <c r="O1" s="4"/>
      <c r="P1" s="4"/>
      <c r="Q1" s="4"/>
      <c r="R1" s="4"/>
      <c r="S1" s="4"/>
      <c r="T1" s="4"/>
      <c r="U1" s="4"/>
      <c r="V1" s="4"/>
      <c r="W1" s="4"/>
      <c r="X1" s="4"/>
      <c r="Y1" s="4"/>
      <c r="AA1" s="271" t="str">
        <f>【様式1】実施計画書!Y1</f>
        <v>UNI6-00</v>
      </c>
      <c r="AB1" s="1" t="s">
        <v>203</v>
      </c>
      <c r="AC1" s="1"/>
      <c r="AD1" s="5" t="s">
        <v>204</v>
      </c>
      <c r="AE1" s="6"/>
      <c r="AF1" s="6"/>
      <c r="AG1" s="6"/>
      <c r="AH1" s="6"/>
      <c r="AI1" s="6"/>
      <c r="AJ1" s="6"/>
      <c r="AK1" s="6"/>
      <c r="AL1" s="6"/>
      <c r="AM1" s="7"/>
      <c r="AN1" s="7"/>
      <c r="AO1" s="7"/>
      <c r="AP1" s="7"/>
      <c r="AQ1" s="7"/>
      <c r="AR1" s="7"/>
      <c r="AS1" s="7"/>
      <c r="AT1" s="7"/>
      <c r="AU1" s="7"/>
      <c r="AV1" s="7"/>
      <c r="AW1" s="7"/>
      <c r="AX1" s="7"/>
      <c r="AY1" s="7"/>
      <c r="AZ1" s="7"/>
      <c r="BA1" s="272"/>
      <c r="BB1" s="7" t="s">
        <v>4</v>
      </c>
      <c r="BC1" s="272"/>
    </row>
    <row r="2" spans="1:55" ht="20.100000000000001" customHeight="1">
      <c r="A2" s="9"/>
      <c r="J2" s="70"/>
      <c r="K2" s="11"/>
      <c r="M2" s="4"/>
      <c r="O2" s="4"/>
      <c r="P2" s="4"/>
      <c r="Q2" s="4"/>
      <c r="R2" s="4"/>
      <c r="S2" s="4"/>
      <c r="T2" s="70"/>
      <c r="U2" s="11"/>
      <c r="Y2" s="4"/>
      <c r="AA2" s="271" t="str">
        <f>【様式1】実施計画書!Y2</f>
        <v>区分：◆</v>
      </c>
      <c r="AB2" s="12"/>
      <c r="AC2" s="13"/>
      <c r="AD2" s="13"/>
      <c r="AE2" s="13"/>
      <c r="AF2" s="13"/>
      <c r="AG2" s="13"/>
      <c r="AH2" s="13"/>
      <c r="AI2" s="13"/>
      <c r="AJ2" s="13"/>
      <c r="AK2" s="14"/>
      <c r="AL2" s="15"/>
      <c r="AM2" s="15"/>
      <c r="AN2" s="15"/>
      <c r="AO2" s="15"/>
      <c r="AP2" s="7"/>
      <c r="AQ2" s="7"/>
      <c r="AR2" s="7"/>
      <c r="AS2" s="7"/>
      <c r="AT2" s="7"/>
      <c r="AU2" s="14"/>
      <c r="AV2" s="15"/>
      <c r="AW2" s="15"/>
      <c r="AX2" s="15"/>
      <c r="AY2" s="15"/>
      <c r="AZ2" s="7"/>
      <c r="BA2" s="15"/>
      <c r="BB2" s="7" t="s">
        <v>6</v>
      </c>
      <c r="BC2" s="15"/>
    </row>
    <row r="3" spans="1:55" ht="34.5" customHeight="1">
      <c r="A3" s="16" t="s">
        <v>7</v>
      </c>
      <c r="B3" s="17"/>
      <c r="C3" s="273">
        <f>【様式1】実施計画書!C3</f>
        <v>0</v>
      </c>
      <c r="D3" s="274"/>
      <c r="E3" s="274"/>
      <c r="F3" s="274"/>
      <c r="G3" s="274"/>
      <c r="H3" s="275"/>
      <c r="I3" s="21"/>
      <c r="J3" s="22"/>
      <c r="K3" s="23" t="s">
        <v>8</v>
      </c>
      <c r="L3" s="24">
        <f>COUNTA(F11:F72)</f>
        <v>0</v>
      </c>
      <c r="M3" s="25" t="s">
        <v>9</v>
      </c>
      <c r="O3" s="4"/>
      <c r="P3" s="4"/>
      <c r="Q3" s="4"/>
      <c r="R3" s="4"/>
      <c r="S3" s="4"/>
      <c r="T3" s="22"/>
      <c r="U3" s="26"/>
      <c r="AB3" s="16" t="s">
        <v>7</v>
      </c>
      <c r="AC3" s="17"/>
      <c r="AD3" s="27" t="s">
        <v>10</v>
      </c>
      <c r="AE3" s="27"/>
      <c r="AF3" s="27"/>
      <c r="AG3" s="27"/>
      <c r="AH3" s="27"/>
      <c r="AI3" s="28"/>
      <c r="AJ3" s="29"/>
      <c r="AK3" s="30"/>
      <c r="AL3" s="31" t="s">
        <v>8</v>
      </c>
      <c r="AM3" s="32">
        <v>3</v>
      </c>
      <c r="AN3" s="33" t="s">
        <v>9</v>
      </c>
      <c r="AO3" s="15"/>
      <c r="AP3" s="7"/>
      <c r="AQ3" s="7"/>
      <c r="AR3" s="7"/>
      <c r="AS3" s="7"/>
      <c r="AT3" s="7"/>
      <c r="AU3" s="30"/>
      <c r="AV3" s="34"/>
      <c r="AW3" s="15"/>
      <c r="AX3" s="15"/>
      <c r="AY3" s="15"/>
      <c r="AZ3" s="15"/>
      <c r="BA3" s="15"/>
      <c r="BB3" s="15"/>
      <c r="BC3" s="15"/>
    </row>
    <row r="4" spans="1:55" ht="34.5" customHeight="1">
      <c r="A4" s="16" t="s">
        <v>11</v>
      </c>
      <c r="B4" s="17"/>
      <c r="C4" s="273">
        <f>【様式1】実施計画書!C4</f>
        <v>0</v>
      </c>
      <c r="D4" s="274"/>
      <c r="E4" s="274"/>
      <c r="F4" s="274"/>
      <c r="G4" s="274"/>
      <c r="H4" s="275"/>
      <c r="I4" s="21"/>
      <c r="J4" s="35"/>
      <c r="K4" s="36" t="s">
        <v>12</v>
      </c>
      <c r="L4" s="24">
        <f>COUNTA(P11:P72)</f>
        <v>0</v>
      </c>
      <c r="M4" s="25" t="s">
        <v>13</v>
      </c>
      <c r="O4" s="4"/>
      <c r="P4" s="4"/>
      <c r="Q4" s="4"/>
      <c r="R4" s="4"/>
      <c r="S4" s="4"/>
      <c r="T4" s="35"/>
      <c r="U4" s="37"/>
      <c r="AB4" s="16" t="s">
        <v>11</v>
      </c>
      <c r="AC4" s="17"/>
      <c r="AD4" s="38" t="s">
        <v>14</v>
      </c>
      <c r="AE4" s="27"/>
      <c r="AF4" s="27"/>
      <c r="AG4" s="27"/>
      <c r="AH4" s="27"/>
      <c r="AI4" s="28"/>
      <c r="AJ4" s="29"/>
      <c r="AK4" s="39"/>
      <c r="AL4" s="40" t="s">
        <v>12</v>
      </c>
      <c r="AM4" s="32">
        <v>3</v>
      </c>
      <c r="AN4" s="33" t="s">
        <v>13</v>
      </c>
      <c r="AO4" s="15"/>
      <c r="AP4" s="7"/>
      <c r="AQ4" s="7"/>
      <c r="AR4" s="7"/>
      <c r="AS4" s="7"/>
      <c r="AT4" s="7"/>
      <c r="AU4" s="39"/>
      <c r="AV4" s="41"/>
      <c r="AW4" s="15"/>
      <c r="AX4" s="15"/>
      <c r="AY4" s="15"/>
      <c r="AZ4" s="15"/>
      <c r="BA4" s="15"/>
      <c r="BB4" s="15"/>
      <c r="BC4" s="15"/>
    </row>
    <row r="5" spans="1:55" ht="20.100000000000001" customHeight="1">
      <c r="A5" s="9"/>
      <c r="J5" s="70"/>
      <c r="K5" s="11"/>
      <c r="M5" s="4"/>
      <c r="O5" s="4"/>
      <c r="P5" s="4"/>
      <c r="Q5" s="4"/>
      <c r="R5" s="4"/>
      <c r="S5" s="4"/>
      <c r="T5" s="70"/>
      <c r="U5" s="11"/>
      <c r="Y5" s="4"/>
      <c r="AB5" s="12"/>
      <c r="AC5" s="13"/>
      <c r="AD5" s="13"/>
      <c r="AE5" s="13"/>
      <c r="AF5" s="13"/>
      <c r="AG5" s="13"/>
      <c r="AH5" s="13"/>
      <c r="AI5" s="13"/>
      <c r="AJ5" s="13"/>
      <c r="AK5" s="14"/>
      <c r="AL5" s="15"/>
      <c r="AM5" s="15"/>
      <c r="AN5" s="15"/>
      <c r="AO5" s="15"/>
      <c r="AP5" s="7"/>
      <c r="AQ5" s="7"/>
      <c r="AR5" s="7"/>
      <c r="AS5" s="7"/>
      <c r="AT5" s="7"/>
      <c r="AU5" s="14"/>
      <c r="AV5" s="15"/>
      <c r="AW5" s="15"/>
      <c r="AX5" s="15"/>
      <c r="AY5" s="15"/>
      <c r="AZ5" s="7"/>
      <c r="BA5" s="15"/>
      <c r="BB5" s="15"/>
      <c r="BC5" s="15"/>
    </row>
    <row r="6" spans="1:55" ht="20.100000000000001" customHeight="1">
      <c r="A6" s="276" t="s">
        <v>15</v>
      </c>
      <c r="B6" s="43"/>
      <c r="C6" s="43"/>
      <c r="D6" s="43"/>
      <c r="E6" s="43"/>
      <c r="F6" s="43"/>
      <c r="G6" s="43"/>
      <c r="J6" s="70"/>
      <c r="K6" s="11"/>
      <c r="T6" s="70"/>
      <c r="U6" s="11"/>
      <c r="AB6" s="12"/>
      <c r="AC6" s="13"/>
      <c r="AD6" s="13"/>
      <c r="AE6" s="13"/>
      <c r="AF6" s="13"/>
      <c r="AG6" s="13"/>
      <c r="AH6" s="13"/>
      <c r="AI6" s="13"/>
      <c r="AJ6" s="13"/>
      <c r="AK6" s="14"/>
      <c r="AL6" s="15"/>
      <c r="AM6" s="15"/>
      <c r="AN6" s="15"/>
      <c r="AO6" s="15"/>
      <c r="AP6" s="15"/>
      <c r="AQ6" s="13"/>
      <c r="AR6" s="13"/>
      <c r="AS6" s="13"/>
      <c r="AT6" s="13"/>
      <c r="AU6" s="14"/>
      <c r="AV6" s="15"/>
      <c r="AW6" s="15"/>
      <c r="AX6" s="15"/>
      <c r="AY6" s="15"/>
      <c r="AZ6" s="15"/>
      <c r="BA6" s="15"/>
      <c r="BB6" s="15"/>
      <c r="BC6" s="15"/>
    </row>
    <row r="7" spans="1:55" ht="20.100000000000001" customHeight="1">
      <c r="A7" s="9"/>
      <c r="J7" s="70"/>
      <c r="K7" s="11"/>
      <c r="M7" s="4"/>
      <c r="O7" s="4"/>
      <c r="P7" s="4"/>
      <c r="Q7" s="4"/>
      <c r="R7" s="4"/>
      <c r="S7" s="4"/>
      <c r="T7" s="70"/>
      <c r="U7" s="11"/>
      <c r="Y7" s="4"/>
      <c r="AB7" s="12"/>
      <c r="AC7" s="13"/>
      <c r="AD7" s="13"/>
      <c r="AE7" s="13"/>
      <c r="AF7" s="13"/>
      <c r="AG7" s="13"/>
      <c r="AH7" s="13"/>
      <c r="AI7" s="13"/>
      <c r="AJ7" s="13"/>
      <c r="AK7" s="14"/>
      <c r="AL7" s="15"/>
      <c r="AM7" s="15"/>
      <c r="AN7" s="15"/>
      <c r="AO7" s="15"/>
      <c r="AP7" s="7"/>
      <c r="AQ7" s="7"/>
      <c r="AR7" s="7"/>
      <c r="AS7" s="7"/>
      <c r="AT7" s="7"/>
      <c r="AU7" s="14"/>
      <c r="AV7" s="15"/>
      <c r="AW7" s="15"/>
      <c r="AX7" s="15"/>
      <c r="AY7" s="15"/>
      <c r="AZ7" s="7"/>
      <c r="BA7" s="15"/>
      <c r="BB7" s="15"/>
      <c r="BC7" s="15"/>
    </row>
    <row r="8" spans="1:55" s="44" customFormat="1" ht="24.95" customHeight="1" thickBot="1">
      <c r="B8" s="45" t="s">
        <v>16</v>
      </c>
      <c r="C8" s="46"/>
      <c r="D8" s="47"/>
      <c r="E8" s="47"/>
      <c r="F8" s="46" t="s">
        <v>17</v>
      </c>
      <c r="G8" s="46"/>
      <c r="H8" s="46"/>
      <c r="I8" s="46"/>
      <c r="J8" s="46"/>
      <c r="K8" s="46"/>
      <c r="L8" s="46"/>
      <c r="M8" s="46"/>
      <c r="N8" s="46"/>
      <c r="O8" s="47"/>
      <c r="P8" s="46" t="s">
        <v>18</v>
      </c>
      <c r="Q8" s="46"/>
      <c r="R8" s="46"/>
      <c r="S8" s="46"/>
      <c r="T8" s="46"/>
      <c r="U8" s="46"/>
      <c r="V8" s="46"/>
      <c r="W8" s="46"/>
      <c r="X8" s="46"/>
      <c r="Y8" s="48"/>
      <c r="Z8" s="277" t="s">
        <v>205</v>
      </c>
      <c r="AA8" s="278" t="s">
        <v>206</v>
      </c>
      <c r="AB8" s="49"/>
      <c r="AC8" s="45" t="s">
        <v>16</v>
      </c>
      <c r="AD8" s="46"/>
      <c r="AE8" s="47"/>
      <c r="AF8" s="46"/>
      <c r="AG8" s="46" t="s">
        <v>17</v>
      </c>
      <c r="AH8" s="46"/>
      <c r="AI8" s="46"/>
      <c r="AJ8" s="46"/>
      <c r="AK8" s="46"/>
      <c r="AL8" s="46"/>
      <c r="AM8" s="46"/>
      <c r="AN8" s="46"/>
      <c r="AO8" s="46"/>
      <c r="AP8" s="47"/>
      <c r="AQ8" s="46" t="s">
        <v>18</v>
      </c>
      <c r="AR8" s="46"/>
      <c r="AS8" s="46"/>
      <c r="AT8" s="46"/>
      <c r="AU8" s="46"/>
      <c r="AV8" s="46"/>
      <c r="AW8" s="46"/>
      <c r="AX8" s="46"/>
      <c r="AY8" s="46"/>
      <c r="AZ8" s="48"/>
      <c r="BA8" s="277" t="s">
        <v>205</v>
      </c>
      <c r="BB8" s="278" t="s">
        <v>206</v>
      </c>
      <c r="BC8" s="49"/>
    </row>
    <row r="9" spans="1:55" s="44" customFormat="1" ht="20.100000000000001" customHeight="1" thickTop="1">
      <c r="B9" s="50" t="s">
        <v>19</v>
      </c>
      <c r="C9" s="51" t="s">
        <v>20</v>
      </c>
      <c r="D9" s="52"/>
      <c r="E9" s="53" t="s">
        <v>21</v>
      </c>
      <c r="F9" s="1243" t="s">
        <v>22</v>
      </c>
      <c r="G9" s="1231" t="s">
        <v>23</v>
      </c>
      <c r="H9" s="54" t="s">
        <v>24</v>
      </c>
      <c r="I9" s="1231" t="s">
        <v>25</v>
      </c>
      <c r="J9" s="1231" t="s">
        <v>26</v>
      </c>
      <c r="K9" s="1233" t="s">
        <v>207</v>
      </c>
      <c r="L9" s="1231" t="s">
        <v>28</v>
      </c>
      <c r="M9" s="1235" t="s">
        <v>29</v>
      </c>
      <c r="N9" s="1236"/>
      <c r="O9" s="1241"/>
      <c r="P9" s="1243" t="s">
        <v>22</v>
      </c>
      <c r="Q9" s="1231" t="s">
        <v>23</v>
      </c>
      <c r="R9" s="54" t="s">
        <v>24</v>
      </c>
      <c r="S9" s="1231" t="s">
        <v>25</v>
      </c>
      <c r="T9" s="1231" t="s">
        <v>26</v>
      </c>
      <c r="U9" s="1233" t="s">
        <v>207</v>
      </c>
      <c r="V9" s="1231" t="s">
        <v>28</v>
      </c>
      <c r="W9" s="1235" t="s">
        <v>29</v>
      </c>
      <c r="X9" s="1236"/>
      <c r="Y9" s="1237"/>
      <c r="Z9" s="279" t="s">
        <v>208</v>
      </c>
      <c r="AA9" s="279" t="s">
        <v>209</v>
      </c>
      <c r="AB9" s="49"/>
      <c r="AC9" s="50" t="s">
        <v>19</v>
      </c>
      <c r="AD9" s="51" t="s">
        <v>20</v>
      </c>
      <c r="AE9" s="52"/>
      <c r="AF9" s="53" t="s">
        <v>21</v>
      </c>
      <c r="AG9" s="1243" t="s">
        <v>22</v>
      </c>
      <c r="AH9" s="1231" t="s">
        <v>23</v>
      </c>
      <c r="AI9" s="54" t="s">
        <v>24</v>
      </c>
      <c r="AJ9" s="1231" t="s">
        <v>25</v>
      </c>
      <c r="AK9" s="1231" t="s">
        <v>26</v>
      </c>
      <c r="AL9" s="1233" t="s">
        <v>27</v>
      </c>
      <c r="AM9" s="1231" t="s">
        <v>28</v>
      </c>
      <c r="AN9" s="1235" t="s">
        <v>29</v>
      </c>
      <c r="AO9" s="1236"/>
      <c r="AP9" s="1241"/>
      <c r="AQ9" s="1243" t="s">
        <v>22</v>
      </c>
      <c r="AR9" s="1231" t="s">
        <v>23</v>
      </c>
      <c r="AS9" s="54" t="s">
        <v>24</v>
      </c>
      <c r="AT9" s="1231" t="s">
        <v>25</v>
      </c>
      <c r="AU9" s="1231" t="s">
        <v>26</v>
      </c>
      <c r="AV9" s="1233" t="s">
        <v>27</v>
      </c>
      <c r="AW9" s="1231" t="s">
        <v>28</v>
      </c>
      <c r="AX9" s="1235" t="s">
        <v>29</v>
      </c>
      <c r="AY9" s="1236"/>
      <c r="AZ9" s="1237"/>
      <c r="BA9" s="279" t="s">
        <v>208</v>
      </c>
      <c r="BB9" s="279" t="s">
        <v>209</v>
      </c>
      <c r="BC9" s="49"/>
    </row>
    <row r="10" spans="1:55" s="44" customFormat="1" ht="20.100000000000001" customHeight="1">
      <c r="B10" s="55" t="s">
        <v>30</v>
      </c>
      <c r="C10" s="56" t="s">
        <v>31</v>
      </c>
      <c r="D10" s="57"/>
      <c r="E10" s="58" t="s">
        <v>32</v>
      </c>
      <c r="F10" s="1244"/>
      <c r="G10" s="1232"/>
      <c r="H10" s="59" t="s">
        <v>33</v>
      </c>
      <c r="I10" s="1232"/>
      <c r="J10" s="1232"/>
      <c r="K10" s="1234"/>
      <c r="L10" s="1245"/>
      <c r="M10" s="1238"/>
      <c r="N10" s="1239"/>
      <c r="O10" s="1242"/>
      <c r="P10" s="1244"/>
      <c r="Q10" s="1232"/>
      <c r="R10" s="59" t="s">
        <v>33</v>
      </c>
      <c r="S10" s="1232"/>
      <c r="T10" s="1232"/>
      <c r="U10" s="1234"/>
      <c r="V10" s="1232"/>
      <c r="W10" s="1238"/>
      <c r="X10" s="1239"/>
      <c r="Y10" s="1240"/>
      <c r="Z10" s="55" t="s">
        <v>210</v>
      </c>
      <c r="AA10" s="55"/>
      <c r="AB10" s="49"/>
      <c r="AC10" s="55" t="s">
        <v>30</v>
      </c>
      <c r="AD10" s="56" t="s">
        <v>31</v>
      </c>
      <c r="AE10" s="57"/>
      <c r="AF10" s="58" t="s">
        <v>32</v>
      </c>
      <c r="AG10" s="1244"/>
      <c r="AH10" s="1232"/>
      <c r="AI10" s="59" t="s">
        <v>33</v>
      </c>
      <c r="AJ10" s="1232"/>
      <c r="AK10" s="1232"/>
      <c r="AL10" s="1234"/>
      <c r="AM10" s="1232"/>
      <c r="AN10" s="1238"/>
      <c r="AO10" s="1239"/>
      <c r="AP10" s="1242"/>
      <c r="AQ10" s="1244"/>
      <c r="AR10" s="1232"/>
      <c r="AS10" s="59" t="s">
        <v>33</v>
      </c>
      <c r="AT10" s="1232"/>
      <c r="AU10" s="1232"/>
      <c r="AV10" s="1234"/>
      <c r="AW10" s="1232"/>
      <c r="AX10" s="1238"/>
      <c r="AY10" s="1239"/>
      <c r="AZ10" s="1240"/>
      <c r="BA10" s="55" t="s">
        <v>210</v>
      </c>
      <c r="BB10" s="55"/>
      <c r="BC10" s="49"/>
    </row>
    <row r="11" spans="1:55" ht="24.95" customHeight="1">
      <c r="A11" s="1206">
        <v>1</v>
      </c>
      <c r="B11" s="1187"/>
      <c r="C11" s="63"/>
      <c r="D11" s="61"/>
      <c r="E11" s="1189"/>
      <c r="F11" s="1181"/>
      <c r="G11" s="1204" t="str">
        <f>IF(F11="","",TEXT(F11,"aaa"))</f>
        <v/>
      </c>
      <c r="H11" s="62"/>
      <c r="I11" s="1191">
        <f>H12-H11</f>
        <v>0</v>
      </c>
      <c r="J11" s="1193"/>
      <c r="K11" s="1167"/>
      <c r="L11" s="1169"/>
      <c r="M11" s="1195"/>
      <c r="N11" s="1196"/>
      <c r="O11" s="1202"/>
      <c r="P11" s="1181"/>
      <c r="Q11" s="1204" t="str">
        <f>IF(P11="","",TEXT(P11,"aaa"))</f>
        <v/>
      </c>
      <c r="R11" s="62"/>
      <c r="S11" s="1191">
        <f>R12-R11</f>
        <v>0</v>
      </c>
      <c r="T11" s="1193"/>
      <c r="U11" s="1167"/>
      <c r="V11" s="1169"/>
      <c r="W11" s="1195"/>
      <c r="X11" s="1196"/>
      <c r="Y11" s="1197"/>
      <c r="Z11" s="1407"/>
      <c r="AA11" s="1407"/>
      <c r="AB11" s="1201">
        <v>1</v>
      </c>
      <c r="AC11" s="1229" t="s">
        <v>34</v>
      </c>
      <c r="AD11" s="63" t="s">
        <v>35</v>
      </c>
      <c r="AE11" s="61"/>
      <c r="AF11" s="64" t="s">
        <v>36</v>
      </c>
      <c r="AG11" s="1181">
        <v>45182</v>
      </c>
      <c r="AH11" s="1204" t="s">
        <v>37</v>
      </c>
      <c r="AI11" s="62">
        <v>0.41666666666666669</v>
      </c>
      <c r="AJ11" s="1191">
        <v>4.1666666666666685E-2</v>
      </c>
      <c r="AK11" s="1165" t="s">
        <v>38</v>
      </c>
      <c r="AL11" s="1167">
        <v>19</v>
      </c>
      <c r="AM11" s="1169" t="s">
        <v>39</v>
      </c>
      <c r="AN11" s="1171" t="s">
        <v>40</v>
      </c>
      <c r="AO11" s="1172"/>
      <c r="AP11" s="1179"/>
      <c r="AQ11" s="1181">
        <v>45548</v>
      </c>
      <c r="AR11" s="1204" t="s">
        <v>37</v>
      </c>
      <c r="AS11" s="62">
        <v>0.54166666666666663</v>
      </c>
      <c r="AT11" s="1191">
        <f t="shared" ref="AT11" si="0">AS12-AS11</f>
        <v>4.1666666666666741E-2</v>
      </c>
      <c r="AU11" s="1165" t="s">
        <v>41</v>
      </c>
      <c r="AV11" s="1167" t="s">
        <v>42</v>
      </c>
      <c r="AW11" s="1169" t="s">
        <v>43</v>
      </c>
      <c r="AX11" s="1171" t="s">
        <v>44</v>
      </c>
      <c r="AY11" s="1172"/>
      <c r="AZ11" s="1173"/>
      <c r="BA11" s="1405" t="s">
        <v>211</v>
      </c>
      <c r="BB11" s="1405"/>
      <c r="BC11" s="15"/>
    </row>
    <row r="12" spans="1:55" ht="24.95" customHeight="1">
      <c r="A12" s="1206"/>
      <c r="B12" s="1188"/>
      <c r="C12" s="1177"/>
      <c r="D12" s="1178"/>
      <c r="E12" s="1190"/>
      <c r="F12" s="1182"/>
      <c r="G12" s="1205"/>
      <c r="H12" s="65"/>
      <c r="I12" s="1192"/>
      <c r="J12" s="1194"/>
      <c r="K12" s="1168"/>
      <c r="L12" s="1170"/>
      <c r="M12" s="1198"/>
      <c r="N12" s="1199"/>
      <c r="O12" s="1203"/>
      <c r="P12" s="1182"/>
      <c r="Q12" s="1205"/>
      <c r="R12" s="65"/>
      <c r="S12" s="1192"/>
      <c r="T12" s="1194"/>
      <c r="U12" s="1168"/>
      <c r="V12" s="1170"/>
      <c r="W12" s="1198"/>
      <c r="X12" s="1199"/>
      <c r="Y12" s="1200"/>
      <c r="Z12" s="1408"/>
      <c r="AA12" s="1408"/>
      <c r="AB12" s="1201"/>
      <c r="AC12" s="1230"/>
      <c r="AD12" s="1177" t="s">
        <v>45</v>
      </c>
      <c r="AE12" s="1228"/>
      <c r="AF12" s="66"/>
      <c r="AG12" s="1182"/>
      <c r="AH12" s="1205"/>
      <c r="AI12" s="65">
        <v>0.45833333333333331</v>
      </c>
      <c r="AJ12" s="1192"/>
      <c r="AK12" s="1166"/>
      <c r="AL12" s="1168"/>
      <c r="AM12" s="1170"/>
      <c r="AN12" s="1174"/>
      <c r="AO12" s="1175"/>
      <c r="AP12" s="1180"/>
      <c r="AQ12" s="1182"/>
      <c r="AR12" s="1205"/>
      <c r="AS12" s="65">
        <v>0.58333333333333337</v>
      </c>
      <c r="AT12" s="1192"/>
      <c r="AU12" s="1166"/>
      <c r="AV12" s="1168"/>
      <c r="AW12" s="1170"/>
      <c r="AX12" s="1174"/>
      <c r="AY12" s="1175"/>
      <c r="AZ12" s="1176"/>
      <c r="BA12" s="1406"/>
      <c r="BB12" s="1406"/>
      <c r="BC12" s="15"/>
    </row>
    <row r="13" spans="1:55" ht="24.95" customHeight="1">
      <c r="A13" s="1206">
        <v>2</v>
      </c>
      <c r="B13" s="1187"/>
      <c r="C13" s="63"/>
      <c r="D13" s="61"/>
      <c r="E13" s="1189"/>
      <c r="F13" s="1181"/>
      <c r="G13" s="1204" t="str">
        <f>IF(F13="","",TEXT(F13,"aaa"))</f>
        <v/>
      </c>
      <c r="H13" s="62"/>
      <c r="I13" s="1191">
        <f>H14-H13</f>
        <v>0</v>
      </c>
      <c r="J13" s="1193"/>
      <c r="K13" s="1167"/>
      <c r="L13" s="1169"/>
      <c r="M13" s="1195"/>
      <c r="N13" s="1196"/>
      <c r="O13" s="1202"/>
      <c r="P13" s="1181"/>
      <c r="Q13" s="1204" t="str">
        <f>IF(P13="","",TEXT(P13,"aaa"))</f>
        <v/>
      </c>
      <c r="R13" s="62"/>
      <c r="S13" s="1191">
        <f>R14-R13</f>
        <v>0</v>
      </c>
      <c r="T13" s="1193"/>
      <c r="U13" s="1167"/>
      <c r="V13" s="1169"/>
      <c r="W13" s="1195"/>
      <c r="X13" s="1196"/>
      <c r="Y13" s="1197"/>
      <c r="Z13" s="1407"/>
      <c r="AA13" s="1407"/>
      <c r="AB13" s="1201">
        <v>2</v>
      </c>
      <c r="AC13" s="1229" t="s">
        <v>460</v>
      </c>
      <c r="AD13" s="63" t="s">
        <v>47</v>
      </c>
      <c r="AE13" s="61"/>
      <c r="AF13" s="64" t="s">
        <v>36</v>
      </c>
      <c r="AG13" s="1181">
        <v>45566</v>
      </c>
      <c r="AH13" s="1204" t="s">
        <v>48</v>
      </c>
      <c r="AI13" s="62">
        <v>0.39583333333333331</v>
      </c>
      <c r="AJ13" s="1191">
        <v>3.125E-2</v>
      </c>
      <c r="AK13" s="1165" t="s">
        <v>49</v>
      </c>
      <c r="AL13" s="1167">
        <v>8</v>
      </c>
      <c r="AM13" s="1169" t="s">
        <v>43</v>
      </c>
      <c r="AN13" s="1171" t="s">
        <v>40</v>
      </c>
      <c r="AO13" s="1172"/>
      <c r="AP13" s="1179"/>
      <c r="AQ13" s="1181">
        <v>45590</v>
      </c>
      <c r="AR13" s="1204" t="s">
        <v>37</v>
      </c>
      <c r="AS13" s="280">
        <v>0.54166666666666663</v>
      </c>
      <c r="AT13" s="1191">
        <f t="shared" ref="AT13" si="1">AS14-AS13</f>
        <v>6.25E-2</v>
      </c>
      <c r="AU13" s="1165" t="s">
        <v>41</v>
      </c>
      <c r="AV13" s="1167" t="s">
        <v>50</v>
      </c>
      <c r="AW13" s="1169" t="s">
        <v>43</v>
      </c>
      <c r="AX13" s="1171" t="s">
        <v>44</v>
      </c>
      <c r="AY13" s="1172"/>
      <c r="AZ13" s="1173"/>
      <c r="BA13" s="1405" t="s">
        <v>212</v>
      </c>
      <c r="BB13" s="1405" t="s">
        <v>213</v>
      </c>
      <c r="BC13" s="15"/>
    </row>
    <row r="14" spans="1:55" ht="24.95" customHeight="1">
      <c r="A14" s="1206"/>
      <c r="B14" s="1188"/>
      <c r="C14" s="1177"/>
      <c r="D14" s="1178"/>
      <c r="E14" s="1190"/>
      <c r="F14" s="1182"/>
      <c r="G14" s="1205"/>
      <c r="H14" s="65"/>
      <c r="I14" s="1192"/>
      <c r="J14" s="1194"/>
      <c r="K14" s="1168"/>
      <c r="L14" s="1170"/>
      <c r="M14" s="1198"/>
      <c r="N14" s="1199"/>
      <c r="O14" s="1203"/>
      <c r="P14" s="1182"/>
      <c r="Q14" s="1205"/>
      <c r="R14" s="65"/>
      <c r="S14" s="1192"/>
      <c r="T14" s="1194"/>
      <c r="U14" s="1168"/>
      <c r="V14" s="1170"/>
      <c r="W14" s="1198"/>
      <c r="X14" s="1199"/>
      <c r="Y14" s="1200"/>
      <c r="Z14" s="1408"/>
      <c r="AA14" s="1408"/>
      <c r="AB14" s="1201"/>
      <c r="AC14" s="1230"/>
      <c r="AD14" s="1177" t="s">
        <v>51</v>
      </c>
      <c r="AE14" s="1228"/>
      <c r="AF14" s="66"/>
      <c r="AG14" s="1182"/>
      <c r="AH14" s="1205"/>
      <c r="AI14" s="65">
        <v>0.42708333333333331</v>
      </c>
      <c r="AJ14" s="1192"/>
      <c r="AK14" s="1166"/>
      <c r="AL14" s="1168"/>
      <c r="AM14" s="1170"/>
      <c r="AN14" s="1174"/>
      <c r="AO14" s="1175"/>
      <c r="AP14" s="1180"/>
      <c r="AQ14" s="1182"/>
      <c r="AR14" s="1205"/>
      <c r="AS14" s="281">
        <v>0.60416666666666663</v>
      </c>
      <c r="AT14" s="1192"/>
      <c r="AU14" s="1166"/>
      <c r="AV14" s="1168"/>
      <c r="AW14" s="1170"/>
      <c r="AX14" s="1174"/>
      <c r="AY14" s="1175"/>
      <c r="AZ14" s="1176"/>
      <c r="BA14" s="1406"/>
      <c r="BB14" s="1406"/>
      <c r="BC14" s="15"/>
    </row>
    <row r="15" spans="1:55" ht="24.95" customHeight="1">
      <c r="A15" s="1206">
        <v>3</v>
      </c>
      <c r="B15" s="1187"/>
      <c r="C15" s="63"/>
      <c r="D15" s="61"/>
      <c r="E15" s="1189"/>
      <c r="F15" s="1181"/>
      <c r="G15" s="1204" t="str">
        <f>IF(F15="","",TEXT(F15,"aaa"))</f>
        <v/>
      </c>
      <c r="H15" s="62"/>
      <c r="I15" s="1191">
        <f>H16-H15</f>
        <v>0</v>
      </c>
      <c r="J15" s="1193"/>
      <c r="K15" s="1167"/>
      <c r="L15" s="1169"/>
      <c r="M15" s="1195"/>
      <c r="N15" s="1196"/>
      <c r="O15" s="1202"/>
      <c r="P15" s="1181"/>
      <c r="Q15" s="1204" t="str">
        <f>IF(P15="","",TEXT(P15,"aaa"))</f>
        <v/>
      </c>
      <c r="R15" s="62"/>
      <c r="S15" s="1191">
        <f>R16-R15</f>
        <v>0</v>
      </c>
      <c r="T15" s="1193"/>
      <c r="U15" s="1167"/>
      <c r="V15" s="1169"/>
      <c r="W15" s="1195"/>
      <c r="X15" s="1196"/>
      <c r="Y15" s="1197"/>
      <c r="Z15" s="1407"/>
      <c r="AA15" s="1407"/>
      <c r="AB15" s="1201">
        <v>3</v>
      </c>
      <c r="AC15" s="1229" t="s">
        <v>560</v>
      </c>
      <c r="AD15" s="63" t="s">
        <v>53</v>
      </c>
      <c r="AE15" s="61"/>
      <c r="AF15" s="64" t="s">
        <v>54</v>
      </c>
      <c r="AG15" s="1181">
        <v>45603</v>
      </c>
      <c r="AH15" s="1204" t="s">
        <v>55</v>
      </c>
      <c r="AI15" s="62">
        <v>0.4375</v>
      </c>
      <c r="AJ15" s="1191">
        <v>5.2083333333333315E-2</v>
      </c>
      <c r="AK15" s="1165" t="s">
        <v>56</v>
      </c>
      <c r="AL15" s="1167" t="s">
        <v>57</v>
      </c>
      <c r="AM15" s="1169" t="s">
        <v>43</v>
      </c>
      <c r="AN15" s="1171" t="s">
        <v>58</v>
      </c>
      <c r="AO15" s="1172"/>
      <c r="AP15" s="1179"/>
      <c r="AQ15" s="1181">
        <v>45603</v>
      </c>
      <c r="AR15" s="1204" t="s">
        <v>55</v>
      </c>
      <c r="AS15" s="62">
        <v>0.55208333333333337</v>
      </c>
      <c r="AT15" s="1191">
        <f t="shared" ref="AT15" si="2">AS16-AS15</f>
        <v>8.3333333333333259E-2</v>
      </c>
      <c r="AU15" s="1165" t="s">
        <v>41</v>
      </c>
      <c r="AV15" s="1167">
        <v>148</v>
      </c>
      <c r="AW15" s="1169" t="s">
        <v>43</v>
      </c>
      <c r="AX15" s="1171" t="s">
        <v>59</v>
      </c>
      <c r="AY15" s="1172"/>
      <c r="AZ15" s="1173"/>
      <c r="BA15" s="1405" t="s">
        <v>214</v>
      </c>
      <c r="BB15" s="1405"/>
      <c r="BC15" s="15"/>
    </row>
    <row r="16" spans="1:55" ht="24.95" customHeight="1">
      <c r="A16" s="1206"/>
      <c r="B16" s="1188"/>
      <c r="C16" s="1177"/>
      <c r="D16" s="1178"/>
      <c r="E16" s="1190"/>
      <c r="F16" s="1182"/>
      <c r="G16" s="1205"/>
      <c r="H16" s="65"/>
      <c r="I16" s="1192"/>
      <c r="J16" s="1194"/>
      <c r="K16" s="1168"/>
      <c r="L16" s="1170"/>
      <c r="M16" s="1198"/>
      <c r="N16" s="1199"/>
      <c r="O16" s="1203"/>
      <c r="P16" s="1182"/>
      <c r="Q16" s="1205"/>
      <c r="R16" s="65"/>
      <c r="S16" s="1192"/>
      <c r="T16" s="1194"/>
      <c r="U16" s="1168"/>
      <c r="V16" s="1170"/>
      <c r="W16" s="1198"/>
      <c r="X16" s="1199"/>
      <c r="Y16" s="1200"/>
      <c r="Z16" s="1408"/>
      <c r="AA16" s="1408"/>
      <c r="AB16" s="1201"/>
      <c r="AC16" s="1230"/>
      <c r="AD16" s="1177" t="s">
        <v>60</v>
      </c>
      <c r="AE16" s="1228"/>
      <c r="AF16" s="66"/>
      <c r="AG16" s="1182"/>
      <c r="AH16" s="1205"/>
      <c r="AI16" s="65">
        <v>0.48958333333333331</v>
      </c>
      <c r="AJ16" s="1192"/>
      <c r="AK16" s="1166"/>
      <c r="AL16" s="1168"/>
      <c r="AM16" s="1170"/>
      <c r="AN16" s="1174"/>
      <c r="AO16" s="1175"/>
      <c r="AP16" s="1180"/>
      <c r="AQ16" s="1182"/>
      <c r="AR16" s="1205"/>
      <c r="AS16" s="65">
        <v>0.63541666666666663</v>
      </c>
      <c r="AT16" s="1192"/>
      <c r="AU16" s="1166"/>
      <c r="AV16" s="1168"/>
      <c r="AW16" s="1170"/>
      <c r="AX16" s="1174"/>
      <c r="AY16" s="1175"/>
      <c r="AZ16" s="1176"/>
      <c r="BA16" s="1406"/>
      <c r="BB16" s="1406"/>
      <c r="BC16" s="15"/>
    </row>
    <row r="17" spans="1:55" ht="24.95" customHeight="1">
      <c r="A17" s="1206">
        <v>4</v>
      </c>
      <c r="B17" s="1187"/>
      <c r="C17" s="63"/>
      <c r="D17" s="61"/>
      <c r="E17" s="1189"/>
      <c r="F17" s="1181"/>
      <c r="G17" s="1204" t="str">
        <f>IF(F17="","",TEXT(F17,"aaa"))</f>
        <v/>
      </c>
      <c r="H17" s="62"/>
      <c r="I17" s="1191">
        <f>H18-H17</f>
        <v>0</v>
      </c>
      <c r="J17" s="1193"/>
      <c r="K17" s="1167"/>
      <c r="L17" s="1169"/>
      <c r="M17" s="1195"/>
      <c r="N17" s="1196"/>
      <c r="O17" s="1202"/>
      <c r="P17" s="1181"/>
      <c r="Q17" s="1204" t="str">
        <f>IF(P17="","",TEXT(P17,"aaa"))</f>
        <v/>
      </c>
      <c r="R17" s="62"/>
      <c r="S17" s="1191">
        <f>R18-R17</f>
        <v>0</v>
      </c>
      <c r="T17" s="1193"/>
      <c r="U17" s="1167"/>
      <c r="V17" s="1169"/>
      <c r="W17" s="1195"/>
      <c r="X17" s="1196"/>
      <c r="Y17" s="1197"/>
      <c r="Z17" s="1407"/>
      <c r="AA17" s="1407"/>
      <c r="AB17" s="1201">
        <v>4</v>
      </c>
      <c r="AC17" s="67"/>
      <c r="AD17" s="63"/>
      <c r="AE17" s="61"/>
      <c r="AF17" s="64"/>
      <c r="AG17" s="1181"/>
      <c r="AH17" s="1204"/>
      <c r="AI17" s="62"/>
      <c r="AJ17" s="1191">
        <v>0</v>
      </c>
      <c r="AK17" s="1165"/>
      <c r="AL17" s="1167"/>
      <c r="AM17" s="1169"/>
      <c r="AN17" s="1171"/>
      <c r="AO17" s="1172"/>
      <c r="AP17" s="1179"/>
      <c r="AQ17" s="1181"/>
      <c r="AR17" s="1204"/>
      <c r="AS17" s="62"/>
      <c r="AT17" s="1191">
        <v>0</v>
      </c>
      <c r="AU17" s="1165"/>
      <c r="AV17" s="1167"/>
      <c r="AW17" s="1169"/>
      <c r="AX17" s="1171"/>
      <c r="AY17" s="1172"/>
      <c r="AZ17" s="1173"/>
      <c r="BA17" s="1405"/>
      <c r="BB17" s="1405"/>
      <c r="BC17" s="15"/>
    </row>
    <row r="18" spans="1:55" ht="24.95" customHeight="1">
      <c r="A18" s="1206"/>
      <c r="B18" s="1188"/>
      <c r="C18" s="1177"/>
      <c r="D18" s="1178"/>
      <c r="E18" s="1190"/>
      <c r="F18" s="1182"/>
      <c r="G18" s="1205"/>
      <c r="H18" s="65"/>
      <c r="I18" s="1192"/>
      <c r="J18" s="1194"/>
      <c r="K18" s="1168"/>
      <c r="L18" s="1170"/>
      <c r="M18" s="1198"/>
      <c r="N18" s="1199"/>
      <c r="O18" s="1203"/>
      <c r="P18" s="1182"/>
      <c r="Q18" s="1205"/>
      <c r="R18" s="65"/>
      <c r="S18" s="1192"/>
      <c r="T18" s="1194"/>
      <c r="U18" s="1168"/>
      <c r="V18" s="1170"/>
      <c r="W18" s="1198"/>
      <c r="X18" s="1199"/>
      <c r="Y18" s="1200"/>
      <c r="Z18" s="1408"/>
      <c r="AA18" s="1408"/>
      <c r="AB18" s="1201"/>
      <c r="AC18" s="68"/>
      <c r="AD18" s="1177"/>
      <c r="AE18" s="1228"/>
      <c r="AF18" s="66"/>
      <c r="AG18" s="1182"/>
      <c r="AH18" s="1205"/>
      <c r="AI18" s="65"/>
      <c r="AJ18" s="1192"/>
      <c r="AK18" s="1166"/>
      <c r="AL18" s="1168"/>
      <c r="AM18" s="1170"/>
      <c r="AN18" s="1174"/>
      <c r="AO18" s="1175"/>
      <c r="AP18" s="1180"/>
      <c r="AQ18" s="1182"/>
      <c r="AR18" s="1205"/>
      <c r="AS18" s="65"/>
      <c r="AT18" s="1192"/>
      <c r="AU18" s="1166"/>
      <c r="AV18" s="1168"/>
      <c r="AW18" s="1170"/>
      <c r="AX18" s="1174"/>
      <c r="AY18" s="1175"/>
      <c r="AZ18" s="1176"/>
      <c r="BA18" s="1406"/>
      <c r="BB18" s="1406"/>
      <c r="BC18" s="15"/>
    </row>
    <row r="19" spans="1:55" ht="24.95" customHeight="1">
      <c r="A19" s="1206">
        <v>5</v>
      </c>
      <c r="B19" s="1187"/>
      <c r="C19" s="63"/>
      <c r="D19" s="61"/>
      <c r="E19" s="1189"/>
      <c r="F19" s="1181"/>
      <c r="G19" s="1204" t="str">
        <f>IF(F19="","",TEXT(F19,"aaa"))</f>
        <v/>
      </c>
      <c r="H19" s="62"/>
      <c r="I19" s="1191">
        <f>H20-H19</f>
        <v>0</v>
      </c>
      <c r="J19" s="1193"/>
      <c r="K19" s="1167"/>
      <c r="L19" s="1169"/>
      <c r="M19" s="1195"/>
      <c r="N19" s="1196"/>
      <c r="O19" s="1202"/>
      <c r="P19" s="1181"/>
      <c r="Q19" s="1204" t="str">
        <f>IF(P19="","",TEXT(P19,"aaa"))</f>
        <v/>
      </c>
      <c r="R19" s="62"/>
      <c r="S19" s="1191">
        <f>R20-R19</f>
        <v>0</v>
      </c>
      <c r="T19" s="1193"/>
      <c r="U19" s="1167"/>
      <c r="V19" s="1169"/>
      <c r="W19" s="1195"/>
      <c r="X19" s="1196"/>
      <c r="Y19" s="1197"/>
      <c r="Z19" s="1407"/>
      <c r="AA19" s="1407"/>
      <c r="AB19" s="1201">
        <v>5</v>
      </c>
      <c r="AC19" s="1187"/>
      <c r="AD19" s="63"/>
      <c r="AE19" s="61"/>
      <c r="AF19" s="1189"/>
      <c r="AG19" s="1181"/>
      <c r="AH19" s="1204"/>
      <c r="AI19" s="62"/>
      <c r="AJ19" s="1191">
        <v>0</v>
      </c>
      <c r="AK19" s="1165"/>
      <c r="AL19" s="1167"/>
      <c r="AM19" s="1169"/>
      <c r="AN19" s="1171"/>
      <c r="AO19" s="1172"/>
      <c r="AP19" s="1179"/>
      <c r="AQ19" s="1181"/>
      <c r="AR19" s="1204" t="s">
        <v>61</v>
      </c>
      <c r="AS19" s="62"/>
      <c r="AT19" s="1191">
        <v>0</v>
      </c>
      <c r="AU19" s="1165"/>
      <c r="AV19" s="1167"/>
      <c r="AW19" s="1169"/>
      <c r="AX19" s="1171"/>
      <c r="AY19" s="1172"/>
      <c r="AZ19" s="1173"/>
      <c r="BA19" s="1405"/>
      <c r="BB19" s="1405"/>
      <c r="BC19" s="15"/>
    </row>
    <row r="20" spans="1:55" ht="24.95" customHeight="1">
      <c r="A20" s="1206"/>
      <c r="B20" s="1188"/>
      <c r="C20" s="1177"/>
      <c r="D20" s="1178"/>
      <c r="E20" s="1190"/>
      <c r="F20" s="1182"/>
      <c r="G20" s="1205"/>
      <c r="H20" s="65"/>
      <c r="I20" s="1192"/>
      <c r="J20" s="1194"/>
      <c r="K20" s="1168"/>
      <c r="L20" s="1170"/>
      <c r="M20" s="1198"/>
      <c r="N20" s="1199"/>
      <c r="O20" s="1203"/>
      <c r="P20" s="1182"/>
      <c r="Q20" s="1205"/>
      <c r="R20" s="65"/>
      <c r="S20" s="1192"/>
      <c r="T20" s="1194"/>
      <c r="U20" s="1168"/>
      <c r="V20" s="1170"/>
      <c r="W20" s="1198"/>
      <c r="X20" s="1199"/>
      <c r="Y20" s="1200"/>
      <c r="Z20" s="1408"/>
      <c r="AA20" s="1408"/>
      <c r="AB20" s="1201"/>
      <c r="AC20" s="1188"/>
      <c r="AD20" s="1177"/>
      <c r="AE20" s="1178"/>
      <c r="AF20" s="1190"/>
      <c r="AG20" s="1182"/>
      <c r="AH20" s="1205"/>
      <c r="AI20" s="65"/>
      <c r="AJ20" s="1192"/>
      <c r="AK20" s="1166"/>
      <c r="AL20" s="1168"/>
      <c r="AM20" s="1170"/>
      <c r="AN20" s="1174"/>
      <c r="AO20" s="1175"/>
      <c r="AP20" s="1180"/>
      <c r="AQ20" s="1182"/>
      <c r="AR20" s="1205"/>
      <c r="AS20" s="65"/>
      <c r="AT20" s="1192"/>
      <c r="AU20" s="1166"/>
      <c r="AV20" s="1168"/>
      <c r="AW20" s="1170"/>
      <c r="AX20" s="1174"/>
      <c r="AY20" s="1175"/>
      <c r="AZ20" s="1176"/>
      <c r="BA20" s="1406"/>
      <c r="BB20" s="1406"/>
      <c r="BC20" s="15"/>
    </row>
    <row r="21" spans="1:55" ht="24.95" customHeight="1">
      <c r="A21" s="1206">
        <v>6</v>
      </c>
      <c r="B21" s="1187"/>
      <c r="C21" s="63"/>
      <c r="D21" s="61"/>
      <c r="E21" s="1189"/>
      <c r="F21" s="1181"/>
      <c r="G21" s="1204" t="str">
        <f>IF(F21="","",TEXT(F21,"aaa"))</f>
        <v/>
      </c>
      <c r="H21" s="62"/>
      <c r="I21" s="1191">
        <f>H22-H21</f>
        <v>0</v>
      </c>
      <c r="J21" s="1193"/>
      <c r="K21" s="1167"/>
      <c r="L21" s="1169"/>
      <c r="M21" s="1195"/>
      <c r="N21" s="1196"/>
      <c r="O21" s="1202"/>
      <c r="P21" s="1181"/>
      <c r="Q21" s="1204" t="str">
        <f>IF(P21="","",TEXT(P21,"aaa"))</f>
        <v/>
      </c>
      <c r="R21" s="62"/>
      <c r="S21" s="1191">
        <f>R22-R21</f>
        <v>0</v>
      </c>
      <c r="T21" s="1193"/>
      <c r="U21" s="1167"/>
      <c r="V21" s="1169"/>
      <c r="W21" s="1195"/>
      <c r="X21" s="1196"/>
      <c r="Y21" s="1197"/>
      <c r="Z21" s="1407"/>
      <c r="AA21" s="1407"/>
      <c r="AB21" s="1201">
        <v>6</v>
      </c>
      <c r="AC21" s="1187"/>
      <c r="AD21" s="63"/>
      <c r="AE21" s="61"/>
      <c r="AF21" s="1189"/>
      <c r="AG21" s="1181"/>
      <c r="AH21" s="1204"/>
      <c r="AI21" s="62"/>
      <c r="AJ21" s="1191">
        <v>0</v>
      </c>
      <c r="AK21" s="1165"/>
      <c r="AL21" s="1167"/>
      <c r="AM21" s="1169"/>
      <c r="AN21" s="1171"/>
      <c r="AO21" s="1172"/>
      <c r="AP21" s="1179"/>
      <c r="AQ21" s="1181"/>
      <c r="AR21" s="1204" t="s">
        <v>61</v>
      </c>
      <c r="AS21" s="62"/>
      <c r="AT21" s="1191">
        <v>0</v>
      </c>
      <c r="AU21" s="1165"/>
      <c r="AV21" s="1167"/>
      <c r="AW21" s="1169"/>
      <c r="AX21" s="1171"/>
      <c r="AY21" s="1172"/>
      <c r="AZ21" s="1173"/>
      <c r="BA21" s="1405"/>
      <c r="BB21" s="1405"/>
      <c r="BC21" s="15"/>
    </row>
    <row r="22" spans="1:55" ht="24.95" customHeight="1">
      <c r="A22" s="1206"/>
      <c r="B22" s="1188"/>
      <c r="C22" s="1177"/>
      <c r="D22" s="1178"/>
      <c r="E22" s="1190"/>
      <c r="F22" s="1182"/>
      <c r="G22" s="1205"/>
      <c r="H22" s="65"/>
      <c r="I22" s="1192"/>
      <c r="J22" s="1194"/>
      <c r="K22" s="1168"/>
      <c r="L22" s="1170"/>
      <c r="M22" s="1198"/>
      <c r="N22" s="1199"/>
      <c r="O22" s="1203"/>
      <c r="P22" s="1182"/>
      <c r="Q22" s="1205"/>
      <c r="R22" s="65"/>
      <c r="S22" s="1192"/>
      <c r="T22" s="1194"/>
      <c r="U22" s="1168"/>
      <c r="V22" s="1170"/>
      <c r="W22" s="1198"/>
      <c r="X22" s="1199"/>
      <c r="Y22" s="1200"/>
      <c r="Z22" s="1408"/>
      <c r="AA22" s="1408"/>
      <c r="AB22" s="1201"/>
      <c r="AC22" s="1188"/>
      <c r="AD22" s="1177"/>
      <c r="AE22" s="1178"/>
      <c r="AF22" s="1190"/>
      <c r="AG22" s="1182"/>
      <c r="AH22" s="1205"/>
      <c r="AI22" s="65"/>
      <c r="AJ22" s="1192"/>
      <c r="AK22" s="1166"/>
      <c r="AL22" s="1168"/>
      <c r="AM22" s="1170"/>
      <c r="AN22" s="1174"/>
      <c r="AO22" s="1175"/>
      <c r="AP22" s="1180"/>
      <c r="AQ22" s="1182"/>
      <c r="AR22" s="1205"/>
      <c r="AS22" s="65"/>
      <c r="AT22" s="1192"/>
      <c r="AU22" s="1166"/>
      <c r="AV22" s="1168"/>
      <c r="AW22" s="1170"/>
      <c r="AX22" s="1174"/>
      <c r="AY22" s="1175"/>
      <c r="AZ22" s="1176"/>
      <c r="BA22" s="1406"/>
      <c r="BB22" s="1406"/>
      <c r="BC22" s="15"/>
    </row>
    <row r="23" spans="1:55" ht="24.95" customHeight="1">
      <c r="A23" s="1206">
        <v>7</v>
      </c>
      <c r="B23" s="1187"/>
      <c r="C23" s="63"/>
      <c r="D23" s="61"/>
      <c r="E23" s="1189"/>
      <c r="F23" s="1181"/>
      <c r="G23" s="1204" t="str">
        <f>IF(F23="","",TEXT(F23,"aaa"))</f>
        <v/>
      </c>
      <c r="H23" s="62"/>
      <c r="I23" s="1191">
        <f>H24-H23</f>
        <v>0</v>
      </c>
      <c r="J23" s="1193"/>
      <c r="K23" s="1167"/>
      <c r="L23" s="1169"/>
      <c r="M23" s="1195"/>
      <c r="N23" s="1196"/>
      <c r="O23" s="1202"/>
      <c r="P23" s="1181"/>
      <c r="Q23" s="1204" t="str">
        <f>IF(P23="","",TEXT(P23,"aaa"))</f>
        <v/>
      </c>
      <c r="R23" s="62"/>
      <c r="S23" s="1191">
        <f>R24-R23</f>
        <v>0</v>
      </c>
      <c r="T23" s="1193"/>
      <c r="U23" s="1167"/>
      <c r="V23" s="1169"/>
      <c r="W23" s="1195"/>
      <c r="X23" s="1196"/>
      <c r="Y23" s="1197"/>
      <c r="Z23" s="1407"/>
      <c r="AA23" s="1407"/>
      <c r="AB23" s="1201">
        <v>7</v>
      </c>
      <c r="AC23" s="1187"/>
      <c r="AD23" s="63"/>
      <c r="AE23" s="61"/>
      <c r="AF23" s="1189"/>
      <c r="AG23" s="1181"/>
      <c r="AH23" s="1204"/>
      <c r="AI23" s="62"/>
      <c r="AJ23" s="1191">
        <v>0</v>
      </c>
      <c r="AK23" s="1165"/>
      <c r="AL23" s="1167"/>
      <c r="AM23" s="1169"/>
      <c r="AN23" s="1171"/>
      <c r="AO23" s="1172"/>
      <c r="AP23" s="1179"/>
      <c r="AQ23" s="1181"/>
      <c r="AR23" s="1204" t="s">
        <v>61</v>
      </c>
      <c r="AS23" s="62"/>
      <c r="AT23" s="1191">
        <v>0</v>
      </c>
      <c r="AU23" s="1165"/>
      <c r="AV23" s="1167"/>
      <c r="AW23" s="1169"/>
      <c r="AX23" s="1171"/>
      <c r="AY23" s="1172"/>
      <c r="AZ23" s="1173"/>
      <c r="BA23" s="1405"/>
      <c r="BB23" s="1405"/>
      <c r="BC23" s="15"/>
    </row>
    <row r="24" spans="1:55" ht="24.95" customHeight="1">
      <c r="A24" s="1206"/>
      <c r="B24" s="1188"/>
      <c r="C24" s="1177"/>
      <c r="D24" s="1178"/>
      <c r="E24" s="1190"/>
      <c r="F24" s="1182"/>
      <c r="G24" s="1205"/>
      <c r="H24" s="65"/>
      <c r="I24" s="1192"/>
      <c r="J24" s="1194"/>
      <c r="K24" s="1168"/>
      <c r="L24" s="1170"/>
      <c r="M24" s="1198"/>
      <c r="N24" s="1199"/>
      <c r="O24" s="1203"/>
      <c r="P24" s="1182"/>
      <c r="Q24" s="1205"/>
      <c r="R24" s="65"/>
      <c r="S24" s="1192"/>
      <c r="T24" s="1194"/>
      <c r="U24" s="1168"/>
      <c r="V24" s="1170"/>
      <c r="W24" s="1198"/>
      <c r="X24" s="1199"/>
      <c r="Y24" s="1200"/>
      <c r="Z24" s="1408"/>
      <c r="AA24" s="1408"/>
      <c r="AB24" s="1201"/>
      <c r="AC24" s="1188"/>
      <c r="AD24" s="1177"/>
      <c r="AE24" s="1178"/>
      <c r="AF24" s="1190"/>
      <c r="AG24" s="1182"/>
      <c r="AH24" s="1205"/>
      <c r="AI24" s="65"/>
      <c r="AJ24" s="1192"/>
      <c r="AK24" s="1166"/>
      <c r="AL24" s="1168"/>
      <c r="AM24" s="1170"/>
      <c r="AN24" s="1174"/>
      <c r="AO24" s="1175"/>
      <c r="AP24" s="1180"/>
      <c r="AQ24" s="1182"/>
      <c r="AR24" s="1205"/>
      <c r="AS24" s="65"/>
      <c r="AT24" s="1192"/>
      <c r="AU24" s="1166"/>
      <c r="AV24" s="1168"/>
      <c r="AW24" s="1170"/>
      <c r="AX24" s="1174"/>
      <c r="AY24" s="1175"/>
      <c r="AZ24" s="1176"/>
      <c r="BA24" s="1406"/>
      <c r="BB24" s="1406"/>
      <c r="BC24" s="15"/>
    </row>
    <row r="25" spans="1:55" ht="24.95" customHeight="1">
      <c r="A25" s="1206">
        <v>8</v>
      </c>
      <c r="B25" s="1187"/>
      <c r="C25" s="63"/>
      <c r="D25" s="61"/>
      <c r="E25" s="1189"/>
      <c r="F25" s="1181"/>
      <c r="G25" s="1204" t="str">
        <f>IF(F25="","",TEXT(F25,"aaa"))</f>
        <v/>
      </c>
      <c r="H25" s="62"/>
      <c r="I25" s="1191">
        <f>H26-H25</f>
        <v>0</v>
      </c>
      <c r="J25" s="1193"/>
      <c r="K25" s="1167"/>
      <c r="L25" s="1169"/>
      <c r="M25" s="1195"/>
      <c r="N25" s="1196"/>
      <c r="O25" s="1202"/>
      <c r="P25" s="1181"/>
      <c r="Q25" s="1204" t="str">
        <f>IF(P25="","",TEXT(P25,"aaa"))</f>
        <v/>
      </c>
      <c r="R25" s="62"/>
      <c r="S25" s="1191">
        <f>R26-R25</f>
        <v>0</v>
      </c>
      <c r="T25" s="1193"/>
      <c r="U25" s="1167"/>
      <c r="V25" s="1169"/>
      <c r="W25" s="1195"/>
      <c r="X25" s="1196"/>
      <c r="Y25" s="1197"/>
      <c r="Z25" s="1407"/>
      <c r="AA25" s="1407"/>
      <c r="AB25" s="1201">
        <v>8</v>
      </c>
      <c r="AC25" s="1187"/>
      <c r="AD25" s="63"/>
      <c r="AE25" s="61"/>
      <c r="AF25" s="1189"/>
      <c r="AG25" s="1181"/>
      <c r="AH25" s="1204" t="s">
        <v>61</v>
      </c>
      <c r="AI25" s="62"/>
      <c r="AJ25" s="1191">
        <v>0</v>
      </c>
      <c r="AK25" s="1165"/>
      <c r="AL25" s="1167"/>
      <c r="AM25" s="1169"/>
      <c r="AN25" s="1171"/>
      <c r="AO25" s="1172"/>
      <c r="AP25" s="1179"/>
      <c r="AQ25" s="1181"/>
      <c r="AR25" s="1204" t="s">
        <v>61</v>
      </c>
      <c r="AS25" s="62"/>
      <c r="AT25" s="1191">
        <v>0</v>
      </c>
      <c r="AU25" s="1165"/>
      <c r="AV25" s="1167"/>
      <c r="AW25" s="1169"/>
      <c r="AX25" s="1171"/>
      <c r="AY25" s="1172"/>
      <c r="AZ25" s="1173"/>
      <c r="BA25" s="1405"/>
      <c r="BB25" s="1405"/>
      <c r="BC25" s="15"/>
    </row>
    <row r="26" spans="1:55" ht="24.95" customHeight="1">
      <c r="A26" s="1206"/>
      <c r="B26" s="1188"/>
      <c r="C26" s="1177"/>
      <c r="D26" s="1178"/>
      <c r="E26" s="1190"/>
      <c r="F26" s="1182"/>
      <c r="G26" s="1205"/>
      <c r="H26" s="65"/>
      <c r="I26" s="1192"/>
      <c r="J26" s="1194"/>
      <c r="K26" s="1168"/>
      <c r="L26" s="1170"/>
      <c r="M26" s="1198"/>
      <c r="N26" s="1199"/>
      <c r="O26" s="1203"/>
      <c r="P26" s="1182"/>
      <c r="Q26" s="1205"/>
      <c r="R26" s="65"/>
      <c r="S26" s="1192"/>
      <c r="T26" s="1194"/>
      <c r="U26" s="1168"/>
      <c r="V26" s="1170"/>
      <c r="W26" s="1198"/>
      <c r="X26" s="1199"/>
      <c r="Y26" s="1200"/>
      <c r="Z26" s="1408"/>
      <c r="AA26" s="1408"/>
      <c r="AB26" s="1201"/>
      <c r="AC26" s="1188"/>
      <c r="AD26" s="1177"/>
      <c r="AE26" s="1178"/>
      <c r="AF26" s="1190"/>
      <c r="AG26" s="1182"/>
      <c r="AH26" s="1205"/>
      <c r="AI26" s="65"/>
      <c r="AJ26" s="1192"/>
      <c r="AK26" s="1166"/>
      <c r="AL26" s="1168"/>
      <c r="AM26" s="1170"/>
      <c r="AN26" s="1174"/>
      <c r="AO26" s="1175"/>
      <c r="AP26" s="1180"/>
      <c r="AQ26" s="1182"/>
      <c r="AR26" s="1205"/>
      <c r="AS26" s="65"/>
      <c r="AT26" s="1192"/>
      <c r="AU26" s="1166"/>
      <c r="AV26" s="1168"/>
      <c r="AW26" s="1170"/>
      <c r="AX26" s="1174"/>
      <c r="AY26" s="1175"/>
      <c r="AZ26" s="1176"/>
      <c r="BA26" s="1406"/>
      <c r="BB26" s="1406"/>
      <c r="BC26" s="15"/>
    </row>
    <row r="27" spans="1:55" ht="24.95" customHeight="1">
      <c r="A27" s="1206">
        <v>9</v>
      </c>
      <c r="B27" s="1187"/>
      <c r="C27" s="63"/>
      <c r="D27" s="61"/>
      <c r="E27" s="1189"/>
      <c r="F27" s="1181"/>
      <c r="G27" s="1204" t="str">
        <f>IF(F27="","",TEXT(F27,"aaa"))</f>
        <v/>
      </c>
      <c r="H27" s="62"/>
      <c r="I27" s="1191">
        <f>H28-H27</f>
        <v>0</v>
      </c>
      <c r="J27" s="1193"/>
      <c r="K27" s="1167"/>
      <c r="L27" s="1169"/>
      <c r="M27" s="1195"/>
      <c r="N27" s="1196"/>
      <c r="O27" s="1202"/>
      <c r="P27" s="1181"/>
      <c r="Q27" s="1204" t="str">
        <f>IF(P27="","",TEXT(P27,"aaa"))</f>
        <v/>
      </c>
      <c r="R27" s="62"/>
      <c r="S27" s="1191">
        <f>R28-R27</f>
        <v>0</v>
      </c>
      <c r="T27" s="1193"/>
      <c r="U27" s="1167"/>
      <c r="V27" s="1169"/>
      <c r="W27" s="1195"/>
      <c r="X27" s="1196"/>
      <c r="Y27" s="1197"/>
      <c r="Z27" s="1407"/>
      <c r="AA27" s="1407"/>
      <c r="AB27" s="1201">
        <v>9</v>
      </c>
      <c r="AC27" s="1187"/>
      <c r="AD27" s="63"/>
      <c r="AE27" s="61"/>
      <c r="AF27" s="1189"/>
      <c r="AG27" s="1181"/>
      <c r="AH27" s="1204" t="s">
        <v>61</v>
      </c>
      <c r="AI27" s="62"/>
      <c r="AJ27" s="1191">
        <v>0</v>
      </c>
      <c r="AK27" s="1165"/>
      <c r="AL27" s="1167"/>
      <c r="AM27" s="1169"/>
      <c r="AN27" s="1171"/>
      <c r="AO27" s="1172"/>
      <c r="AP27" s="1179"/>
      <c r="AQ27" s="1181"/>
      <c r="AR27" s="1204" t="s">
        <v>61</v>
      </c>
      <c r="AS27" s="62"/>
      <c r="AT27" s="1191">
        <v>0</v>
      </c>
      <c r="AU27" s="1165"/>
      <c r="AV27" s="1167"/>
      <c r="AW27" s="1169"/>
      <c r="AX27" s="1171"/>
      <c r="AY27" s="1172"/>
      <c r="AZ27" s="1173"/>
      <c r="BA27" s="1405"/>
      <c r="BB27" s="1405"/>
      <c r="BC27" s="15"/>
    </row>
    <row r="28" spans="1:55" ht="24.95" customHeight="1">
      <c r="A28" s="1206"/>
      <c r="B28" s="1188"/>
      <c r="C28" s="1177"/>
      <c r="D28" s="1178"/>
      <c r="E28" s="1190"/>
      <c r="F28" s="1182"/>
      <c r="G28" s="1205"/>
      <c r="H28" s="65"/>
      <c r="I28" s="1192"/>
      <c r="J28" s="1194"/>
      <c r="K28" s="1168"/>
      <c r="L28" s="1170"/>
      <c r="M28" s="1198"/>
      <c r="N28" s="1199"/>
      <c r="O28" s="1203"/>
      <c r="P28" s="1182"/>
      <c r="Q28" s="1205"/>
      <c r="R28" s="65"/>
      <c r="S28" s="1192"/>
      <c r="T28" s="1194"/>
      <c r="U28" s="1168"/>
      <c r="V28" s="1170"/>
      <c r="W28" s="1198"/>
      <c r="X28" s="1199"/>
      <c r="Y28" s="1200"/>
      <c r="Z28" s="1408"/>
      <c r="AA28" s="1408"/>
      <c r="AB28" s="1201"/>
      <c r="AC28" s="1188"/>
      <c r="AD28" s="1177"/>
      <c r="AE28" s="1178"/>
      <c r="AF28" s="1190"/>
      <c r="AG28" s="1182"/>
      <c r="AH28" s="1205"/>
      <c r="AI28" s="65"/>
      <c r="AJ28" s="1192"/>
      <c r="AK28" s="1166"/>
      <c r="AL28" s="1168"/>
      <c r="AM28" s="1170"/>
      <c r="AN28" s="1174"/>
      <c r="AO28" s="1175"/>
      <c r="AP28" s="1180"/>
      <c r="AQ28" s="1182"/>
      <c r="AR28" s="1205"/>
      <c r="AS28" s="65"/>
      <c r="AT28" s="1192"/>
      <c r="AU28" s="1166"/>
      <c r="AV28" s="1168"/>
      <c r="AW28" s="1170"/>
      <c r="AX28" s="1174"/>
      <c r="AY28" s="1175"/>
      <c r="AZ28" s="1176"/>
      <c r="BA28" s="1406"/>
      <c r="BB28" s="1406"/>
      <c r="BC28" s="15"/>
    </row>
    <row r="29" spans="1:55" ht="24.95" customHeight="1">
      <c r="A29" s="1206">
        <v>10</v>
      </c>
      <c r="B29" s="1187"/>
      <c r="C29" s="63"/>
      <c r="D29" s="61"/>
      <c r="E29" s="1189"/>
      <c r="F29" s="1181"/>
      <c r="G29" s="1204" t="str">
        <f>IF(F29="","",TEXT(F29,"aaa"))</f>
        <v/>
      </c>
      <c r="H29" s="62"/>
      <c r="I29" s="1191">
        <f>H30-H29</f>
        <v>0</v>
      </c>
      <c r="J29" s="1193"/>
      <c r="K29" s="1167"/>
      <c r="L29" s="1169"/>
      <c r="M29" s="1195"/>
      <c r="N29" s="1196"/>
      <c r="O29" s="1202"/>
      <c r="P29" s="1181"/>
      <c r="Q29" s="1204" t="str">
        <f>IF(P29="","",TEXT(P29,"aaa"))</f>
        <v/>
      </c>
      <c r="R29" s="62"/>
      <c r="S29" s="1191">
        <f>R30-R29</f>
        <v>0</v>
      </c>
      <c r="T29" s="1193"/>
      <c r="U29" s="1167"/>
      <c r="V29" s="1169"/>
      <c r="W29" s="1195"/>
      <c r="X29" s="1196"/>
      <c r="Y29" s="1197"/>
      <c r="Z29" s="1407"/>
      <c r="AA29" s="1407"/>
      <c r="AB29" s="1201">
        <v>10</v>
      </c>
      <c r="AC29" s="1187"/>
      <c r="AD29" s="63"/>
      <c r="AE29" s="61"/>
      <c r="AF29" s="1189"/>
      <c r="AG29" s="1181"/>
      <c r="AH29" s="1204" t="s">
        <v>61</v>
      </c>
      <c r="AI29" s="62"/>
      <c r="AJ29" s="1191">
        <v>0</v>
      </c>
      <c r="AK29" s="1165"/>
      <c r="AL29" s="1167"/>
      <c r="AM29" s="1169"/>
      <c r="AN29" s="1171"/>
      <c r="AO29" s="1172"/>
      <c r="AP29" s="1179"/>
      <c r="AQ29" s="1181"/>
      <c r="AR29" s="1204" t="s">
        <v>61</v>
      </c>
      <c r="AS29" s="62"/>
      <c r="AT29" s="1191">
        <v>0</v>
      </c>
      <c r="AU29" s="1165"/>
      <c r="AV29" s="1167"/>
      <c r="AW29" s="1169"/>
      <c r="AX29" s="1171"/>
      <c r="AY29" s="1172"/>
      <c r="AZ29" s="1173"/>
      <c r="BA29" s="1405"/>
      <c r="BB29" s="1405"/>
      <c r="BC29" s="15"/>
    </row>
    <row r="30" spans="1:55" ht="24.95" customHeight="1">
      <c r="A30" s="1206"/>
      <c r="B30" s="1188"/>
      <c r="C30" s="1177"/>
      <c r="D30" s="1178"/>
      <c r="E30" s="1190"/>
      <c r="F30" s="1182"/>
      <c r="G30" s="1205"/>
      <c r="H30" s="65"/>
      <c r="I30" s="1192"/>
      <c r="J30" s="1194"/>
      <c r="K30" s="1168"/>
      <c r="L30" s="1170"/>
      <c r="M30" s="1198"/>
      <c r="N30" s="1199"/>
      <c r="O30" s="1203"/>
      <c r="P30" s="1182"/>
      <c r="Q30" s="1205"/>
      <c r="R30" s="65"/>
      <c r="S30" s="1192"/>
      <c r="T30" s="1194"/>
      <c r="U30" s="1168"/>
      <c r="V30" s="1170"/>
      <c r="W30" s="1198"/>
      <c r="X30" s="1199"/>
      <c r="Y30" s="1200"/>
      <c r="Z30" s="1408"/>
      <c r="AA30" s="1408"/>
      <c r="AB30" s="1201"/>
      <c r="AC30" s="1188"/>
      <c r="AD30" s="1177"/>
      <c r="AE30" s="1178"/>
      <c r="AF30" s="1190"/>
      <c r="AG30" s="1182"/>
      <c r="AH30" s="1205"/>
      <c r="AI30" s="65"/>
      <c r="AJ30" s="1192"/>
      <c r="AK30" s="1166"/>
      <c r="AL30" s="1168"/>
      <c r="AM30" s="1170"/>
      <c r="AN30" s="1174"/>
      <c r="AO30" s="1175"/>
      <c r="AP30" s="1180"/>
      <c r="AQ30" s="1182"/>
      <c r="AR30" s="1205"/>
      <c r="AS30" s="65"/>
      <c r="AT30" s="1192"/>
      <c r="AU30" s="1166"/>
      <c r="AV30" s="1168"/>
      <c r="AW30" s="1170"/>
      <c r="AX30" s="1174"/>
      <c r="AY30" s="1175"/>
      <c r="AZ30" s="1176"/>
      <c r="BA30" s="1406"/>
      <c r="BB30" s="1406"/>
      <c r="BC30" s="15"/>
    </row>
    <row r="31" spans="1:55" ht="24.95" customHeight="1">
      <c r="A31" s="1206">
        <v>11</v>
      </c>
      <c r="B31" s="1187"/>
      <c r="C31" s="63"/>
      <c r="D31" s="61"/>
      <c r="E31" s="1189"/>
      <c r="F31" s="1181"/>
      <c r="G31" s="1204" t="str">
        <f>IF(F31="","",TEXT(F31,"aaa"))</f>
        <v/>
      </c>
      <c r="H31" s="62"/>
      <c r="I31" s="1191">
        <f>H32-H31</f>
        <v>0</v>
      </c>
      <c r="J31" s="1193"/>
      <c r="K31" s="1167"/>
      <c r="L31" s="1169"/>
      <c r="M31" s="1195"/>
      <c r="N31" s="1196"/>
      <c r="O31" s="1202"/>
      <c r="P31" s="1181"/>
      <c r="Q31" s="1204" t="str">
        <f>IF(P31="","",TEXT(P31,"aaa"))</f>
        <v/>
      </c>
      <c r="R31" s="62"/>
      <c r="S31" s="1191">
        <f>R32-R31</f>
        <v>0</v>
      </c>
      <c r="T31" s="1193"/>
      <c r="U31" s="1167"/>
      <c r="V31" s="1169"/>
      <c r="W31" s="1195"/>
      <c r="X31" s="1196"/>
      <c r="Y31" s="1197"/>
      <c r="Z31" s="1407"/>
      <c r="AA31" s="1407"/>
      <c r="AB31" s="1201">
        <v>11</v>
      </c>
      <c r="AC31" s="1187"/>
      <c r="AD31" s="63"/>
      <c r="AE31" s="61"/>
      <c r="AF31" s="1189"/>
      <c r="AG31" s="1181"/>
      <c r="AH31" s="1204" t="s">
        <v>61</v>
      </c>
      <c r="AI31" s="62"/>
      <c r="AJ31" s="1191">
        <v>0</v>
      </c>
      <c r="AK31" s="1165"/>
      <c r="AL31" s="1167"/>
      <c r="AM31" s="1169"/>
      <c r="AN31" s="1171"/>
      <c r="AO31" s="1172"/>
      <c r="AP31" s="1179"/>
      <c r="AQ31" s="1181"/>
      <c r="AR31" s="1204" t="s">
        <v>61</v>
      </c>
      <c r="AS31" s="62"/>
      <c r="AT31" s="1191">
        <v>0</v>
      </c>
      <c r="AU31" s="1165"/>
      <c r="AV31" s="1167"/>
      <c r="AW31" s="1169"/>
      <c r="AX31" s="1171"/>
      <c r="AY31" s="1172"/>
      <c r="AZ31" s="1173"/>
      <c r="BA31" s="1405"/>
      <c r="BB31" s="1405"/>
      <c r="BC31" s="15"/>
    </row>
    <row r="32" spans="1:55" ht="24.95" customHeight="1">
      <c r="A32" s="1206"/>
      <c r="B32" s="1188"/>
      <c r="C32" s="1177"/>
      <c r="D32" s="1178"/>
      <c r="E32" s="1190"/>
      <c r="F32" s="1182"/>
      <c r="G32" s="1205"/>
      <c r="H32" s="65"/>
      <c r="I32" s="1192"/>
      <c r="J32" s="1194"/>
      <c r="K32" s="1168"/>
      <c r="L32" s="1170"/>
      <c r="M32" s="1198"/>
      <c r="N32" s="1199"/>
      <c r="O32" s="1203"/>
      <c r="P32" s="1182"/>
      <c r="Q32" s="1205"/>
      <c r="R32" s="65"/>
      <c r="S32" s="1192"/>
      <c r="T32" s="1194"/>
      <c r="U32" s="1168"/>
      <c r="V32" s="1170"/>
      <c r="W32" s="1198"/>
      <c r="X32" s="1199"/>
      <c r="Y32" s="1200"/>
      <c r="Z32" s="1408"/>
      <c r="AA32" s="1408"/>
      <c r="AB32" s="1201"/>
      <c r="AC32" s="1188"/>
      <c r="AD32" s="1177"/>
      <c r="AE32" s="1178"/>
      <c r="AF32" s="1190"/>
      <c r="AG32" s="1182"/>
      <c r="AH32" s="1205"/>
      <c r="AI32" s="65"/>
      <c r="AJ32" s="1192"/>
      <c r="AK32" s="1166"/>
      <c r="AL32" s="1168"/>
      <c r="AM32" s="1170"/>
      <c r="AN32" s="1174"/>
      <c r="AO32" s="1175"/>
      <c r="AP32" s="1180"/>
      <c r="AQ32" s="1182"/>
      <c r="AR32" s="1205"/>
      <c r="AS32" s="65"/>
      <c r="AT32" s="1192"/>
      <c r="AU32" s="1166"/>
      <c r="AV32" s="1168"/>
      <c r="AW32" s="1170"/>
      <c r="AX32" s="1174"/>
      <c r="AY32" s="1175"/>
      <c r="AZ32" s="1176"/>
      <c r="BA32" s="1406"/>
      <c r="BB32" s="1406"/>
      <c r="BC32" s="15"/>
    </row>
    <row r="33" spans="1:55" ht="24.95" customHeight="1">
      <c r="A33" s="1206">
        <v>12</v>
      </c>
      <c r="B33" s="1187"/>
      <c r="C33" s="63"/>
      <c r="D33" s="61"/>
      <c r="E33" s="1189"/>
      <c r="F33" s="1181"/>
      <c r="G33" s="1204" t="str">
        <f>IF(F33="","",TEXT(F33,"aaa"))</f>
        <v/>
      </c>
      <c r="H33" s="62"/>
      <c r="I33" s="1191">
        <f>H34-H33</f>
        <v>0</v>
      </c>
      <c r="J33" s="1193"/>
      <c r="K33" s="1167"/>
      <c r="L33" s="1169"/>
      <c r="M33" s="1195"/>
      <c r="N33" s="1196"/>
      <c r="O33" s="1202"/>
      <c r="P33" s="1181"/>
      <c r="Q33" s="1204" t="str">
        <f>IF(P33="","",TEXT(P33,"aaa"))</f>
        <v/>
      </c>
      <c r="R33" s="62"/>
      <c r="S33" s="1191">
        <f>R34-R33</f>
        <v>0</v>
      </c>
      <c r="T33" s="1193"/>
      <c r="U33" s="1167"/>
      <c r="V33" s="1169"/>
      <c r="W33" s="1195"/>
      <c r="X33" s="1196"/>
      <c r="Y33" s="1197"/>
      <c r="Z33" s="1407"/>
      <c r="AA33" s="1407"/>
      <c r="AB33" s="1201">
        <v>12</v>
      </c>
      <c r="AC33" s="1187"/>
      <c r="AD33" s="63"/>
      <c r="AE33" s="61"/>
      <c r="AF33" s="1189"/>
      <c r="AG33" s="1181"/>
      <c r="AH33" s="1204" t="s">
        <v>61</v>
      </c>
      <c r="AI33" s="62"/>
      <c r="AJ33" s="1191">
        <v>0</v>
      </c>
      <c r="AK33" s="1165"/>
      <c r="AL33" s="1167"/>
      <c r="AM33" s="1169"/>
      <c r="AN33" s="1171"/>
      <c r="AO33" s="1172"/>
      <c r="AP33" s="1179"/>
      <c r="AQ33" s="1181"/>
      <c r="AR33" s="1204" t="s">
        <v>61</v>
      </c>
      <c r="AS33" s="62"/>
      <c r="AT33" s="1191">
        <v>0</v>
      </c>
      <c r="AU33" s="1165"/>
      <c r="AV33" s="1167"/>
      <c r="AW33" s="1169"/>
      <c r="AX33" s="1171"/>
      <c r="AY33" s="1172"/>
      <c r="AZ33" s="1173"/>
      <c r="BA33" s="1405"/>
      <c r="BB33" s="1405"/>
      <c r="BC33" s="15"/>
    </row>
    <row r="34" spans="1:55" ht="24.95" customHeight="1">
      <c r="A34" s="1206"/>
      <c r="B34" s="1188"/>
      <c r="C34" s="1177"/>
      <c r="D34" s="1178"/>
      <c r="E34" s="1190"/>
      <c r="F34" s="1182"/>
      <c r="G34" s="1205"/>
      <c r="H34" s="65"/>
      <c r="I34" s="1192"/>
      <c r="J34" s="1194"/>
      <c r="K34" s="1168"/>
      <c r="L34" s="1170"/>
      <c r="M34" s="1198"/>
      <c r="N34" s="1199"/>
      <c r="O34" s="1203"/>
      <c r="P34" s="1182"/>
      <c r="Q34" s="1205"/>
      <c r="R34" s="65"/>
      <c r="S34" s="1192"/>
      <c r="T34" s="1194"/>
      <c r="U34" s="1168"/>
      <c r="V34" s="1170"/>
      <c r="W34" s="1198"/>
      <c r="X34" s="1199"/>
      <c r="Y34" s="1200"/>
      <c r="Z34" s="1408"/>
      <c r="AA34" s="1408"/>
      <c r="AB34" s="1201"/>
      <c r="AC34" s="1188"/>
      <c r="AD34" s="1177"/>
      <c r="AE34" s="1178"/>
      <c r="AF34" s="1190"/>
      <c r="AG34" s="1182"/>
      <c r="AH34" s="1205"/>
      <c r="AI34" s="65"/>
      <c r="AJ34" s="1192"/>
      <c r="AK34" s="1166"/>
      <c r="AL34" s="1168"/>
      <c r="AM34" s="1170"/>
      <c r="AN34" s="1174"/>
      <c r="AO34" s="1175"/>
      <c r="AP34" s="1180"/>
      <c r="AQ34" s="1182"/>
      <c r="AR34" s="1205"/>
      <c r="AS34" s="65"/>
      <c r="AT34" s="1192"/>
      <c r="AU34" s="1166"/>
      <c r="AV34" s="1168"/>
      <c r="AW34" s="1170"/>
      <c r="AX34" s="1174"/>
      <c r="AY34" s="1175"/>
      <c r="AZ34" s="1176"/>
      <c r="BA34" s="1406"/>
      <c r="BB34" s="1406"/>
      <c r="BC34" s="15"/>
    </row>
    <row r="35" spans="1:55" ht="24.95" customHeight="1">
      <c r="A35" s="1206">
        <v>13</v>
      </c>
      <c r="B35" s="1187"/>
      <c r="C35" s="63"/>
      <c r="D35" s="61"/>
      <c r="E35" s="1189"/>
      <c r="F35" s="1181"/>
      <c r="G35" s="1204" t="str">
        <f>IF(F35="","",TEXT(F35,"aaa"))</f>
        <v/>
      </c>
      <c r="H35" s="62"/>
      <c r="I35" s="1191">
        <f>H36-H35</f>
        <v>0</v>
      </c>
      <c r="J35" s="1193"/>
      <c r="K35" s="1167"/>
      <c r="L35" s="1169"/>
      <c r="M35" s="1195"/>
      <c r="N35" s="1196"/>
      <c r="O35" s="1202"/>
      <c r="P35" s="1181"/>
      <c r="Q35" s="1204" t="str">
        <f>IF(P35="","",TEXT(P35,"aaa"))</f>
        <v/>
      </c>
      <c r="R35" s="62"/>
      <c r="S35" s="1191">
        <f>R36-R35</f>
        <v>0</v>
      </c>
      <c r="T35" s="1193"/>
      <c r="U35" s="1167"/>
      <c r="V35" s="1169"/>
      <c r="W35" s="1195"/>
      <c r="X35" s="1196"/>
      <c r="Y35" s="1197"/>
      <c r="Z35" s="1407"/>
      <c r="AA35" s="1407"/>
      <c r="AB35" s="1201">
        <v>13</v>
      </c>
      <c r="AC35" s="1187"/>
      <c r="AD35" s="63"/>
      <c r="AE35" s="61"/>
      <c r="AF35" s="1189"/>
      <c r="AG35" s="1181"/>
      <c r="AH35" s="1204" t="s">
        <v>61</v>
      </c>
      <c r="AI35" s="62"/>
      <c r="AJ35" s="1191">
        <v>0</v>
      </c>
      <c r="AK35" s="1165"/>
      <c r="AL35" s="1167"/>
      <c r="AM35" s="1169"/>
      <c r="AN35" s="1171"/>
      <c r="AO35" s="1172"/>
      <c r="AP35" s="1179"/>
      <c r="AQ35" s="1181"/>
      <c r="AR35" s="1204" t="s">
        <v>61</v>
      </c>
      <c r="AS35" s="62"/>
      <c r="AT35" s="1191">
        <v>0</v>
      </c>
      <c r="AU35" s="1165"/>
      <c r="AV35" s="1167"/>
      <c r="AW35" s="1169"/>
      <c r="AX35" s="1171"/>
      <c r="AY35" s="1172"/>
      <c r="AZ35" s="1173"/>
      <c r="BA35" s="1405"/>
      <c r="BB35" s="1405"/>
      <c r="BC35" s="15"/>
    </row>
    <row r="36" spans="1:55" ht="24.95" customHeight="1">
      <c r="A36" s="1206"/>
      <c r="B36" s="1188"/>
      <c r="C36" s="1177"/>
      <c r="D36" s="1178"/>
      <c r="E36" s="1190"/>
      <c r="F36" s="1182"/>
      <c r="G36" s="1205"/>
      <c r="H36" s="65"/>
      <c r="I36" s="1192"/>
      <c r="J36" s="1194"/>
      <c r="K36" s="1168"/>
      <c r="L36" s="1170"/>
      <c r="M36" s="1198"/>
      <c r="N36" s="1199"/>
      <c r="O36" s="1203"/>
      <c r="P36" s="1182"/>
      <c r="Q36" s="1205"/>
      <c r="R36" s="65"/>
      <c r="S36" s="1192"/>
      <c r="T36" s="1194"/>
      <c r="U36" s="1168"/>
      <c r="V36" s="1170"/>
      <c r="W36" s="1198"/>
      <c r="X36" s="1199"/>
      <c r="Y36" s="1200"/>
      <c r="Z36" s="1408"/>
      <c r="AA36" s="1408"/>
      <c r="AB36" s="1201"/>
      <c r="AC36" s="1188"/>
      <c r="AD36" s="1177"/>
      <c r="AE36" s="1178"/>
      <c r="AF36" s="1190"/>
      <c r="AG36" s="1182"/>
      <c r="AH36" s="1205"/>
      <c r="AI36" s="65"/>
      <c r="AJ36" s="1192"/>
      <c r="AK36" s="1166"/>
      <c r="AL36" s="1168"/>
      <c r="AM36" s="1170"/>
      <c r="AN36" s="1174"/>
      <c r="AO36" s="1175"/>
      <c r="AP36" s="1180"/>
      <c r="AQ36" s="1182"/>
      <c r="AR36" s="1205"/>
      <c r="AS36" s="65"/>
      <c r="AT36" s="1192"/>
      <c r="AU36" s="1166"/>
      <c r="AV36" s="1168"/>
      <c r="AW36" s="1170"/>
      <c r="AX36" s="1174"/>
      <c r="AY36" s="1175"/>
      <c r="AZ36" s="1176"/>
      <c r="BA36" s="1406"/>
      <c r="BB36" s="1406"/>
      <c r="BC36" s="15"/>
    </row>
    <row r="37" spans="1:55" ht="24.95" customHeight="1">
      <c r="A37" s="1206">
        <v>14</v>
      </c>
      <c r="B37" s="1187"/>
      <c r="C37" s="63"/>
      <c r="D37" s="61"/>
      <c r="E37" s="1189"/>
      <c r="F37" s="1181"/>
      <c r="G37" s="1204" t="str">
        <f>IF(F37="","",TEXT(F37,"aaa"))</f>
        <v/>
      </c>
      <c r="H37" s="62"/>
      <c r="I37" s="1191">
        <f>H38-H37</f>
        <v>0</v>
      </c>
      <c r="J37" s="1193"/>
      <c r="K37" s="1167"/>
      <c r="L37" s="1169"/>
      <c r="M37" s="1195"/>
      <c r="N37" s="1196"/>
      <c r="O37" s="1202"/>
      <c r="P37" s="1181"/>
      <c r="Q37" s="1204" t="str">
        <f>IF(P37="","",TEXT(P37,"aaa"))</f>
        <v/>
      </c>
      <c r="R37" s="62"/>
      <c r="S37" s="1191">
        <f>R38-R37</f>
        <v>0</v>
      </c>
      <c r="T37" s="1193"/>
      <c r="U37" s="1167"/>
      <c r="V37" s="1169"/>
      <c r="W37" s="1195"/>
      <c r="X37" s="1196"/>
      <c r="Y37" s="1197"/>
      <c r="Z37" s="1407"/>
      <c r="AA37" s="1407"/>
      <c r="AB37" s="1201">
        <v>14</v>
      </c>
      <c r="AC37" s="1187"/>
      <c r="AD37" s="63"/>
      <c r="AE37" s="61"/>
      <c r="AF37" s="1189"/>
      <c r="AG37" s="1181"/>
      <c r="AH37" s="1204" t="s">
        <v>61</v>
      </c>
      <c r="AI37" s="62"/>
      <c r="AJ37" s="1191">
        <v>0</v>
      </c>
      <c r="AK37" s="1165"/>
      <c r="AL37" s="1167"/>
      <c r="AM37" s="1169"/>
      <c r="AN37" s="1171"/>
      <c r="AO37" s="1172"/>
      <c r="AP37" s="1179"/>
      <c r="AQ37" s="1181"/>
      <c r="AR37" s="1204" t="s">
        <v>61</v>
      </c>
      <c r="AS37" s="62"/>
      <c r="AT37" s="1191">
        <v>0</v>
      </c>
      <c r="AU37" s="1165"/>
      <c r="AV37" s="1167"/>
      <c r="AW37" s="1169"/>
      <c r="AX37" s="1171"/>
      <c r="AY37" s="1172"/>
      <c r="AZ37" s="1173"/>
      <c r="BA37" s="1405"/>
      <c r="BB37" s="1405"/>
      <c r="BC37" s="15"/>
    </row>
    <row r="38" spans="1:55" ht="24.95" customHeight="1">
      <c r="A38" s="1206"/>
      <c r="B38" s="1188"/>
      <c r="C38" s="1177"/>
      <c r="D38" s="1178"/>
      <c r="E38" s="1190"/>
      <c r="F38" s="1182"/>
      <c r="G38" s="1205"/>
      <c r="H38" s="65"/>
      <c r="I38" s="1192"/>
      <c r="J38" s="1194"/>
      <c r="K38" s="1168"/>
      <c r="L38" s="1170"/>
      <c r="M38" s="1198"/>
      <c r="N38" s="1199"/>
      <c r="O38" s="1203"/>
      <c r="P38" s="1182"/>
      <c r="Q38" s="1205"/>
      <c r="R38" s="65"/>
      <c r="S38" s="1192"/>
      <c r="T38" s="1194"/>
      <c r="U38" s="1168"/>
      <c r="V38" s="1170"/>
      <c r="W38" s="1198"/>
      <c r="X38" s="1199"/>
      <c r="Y38" s="1200"/>
      <c r="Z38" s="1408"/>
      <c r="AA38" s="1408"/>
      <c r="AB38" s="1201"/>
      <c r="AC38" s="1188"/>
      <c r="AD38" s="1177"/>
      <c r="AE38" s="1178"/>
      <c r="AF38" s="1190"/>
      <c r="AG38" s="1182"/>
      <c r="AH38" s="1205"/>
      <c r="AI38" s="65"/>
      <c r="AJ38" s="1192"/>
      <c r="AK38" s="1166"/>
      <c r="AL38" s="1168"/>
      <c r="AM38" s="1170"/>
      <c r="AN38" s="1174"/>
      <c r="AO38" s="1175"/>
      <c r="AP38" s="1180"/>
      <c r="AQ38" s="1182"/>
      <c r="AR38" s="1205"/>
      <c r="AS38" s="65"/>
      <c r="AT38" s="1192"/>
      <c r="AU38" s="1166"/>
      <c r="AV38" s="1168"/>
      <c r="AW38" s="1170"/>
      <c r="AX38" s="1174"/>
      <c r="AY38" s="1175"/>
      <c r="AZ38" s="1176"/>
      <c r="BA38" s="1406"/>
      <c r="BB38" s="1406"/>
      <c r="BC38" s="15"/>
    </row>
    <row r="39" spans="1:55" ht="24.95" customHeight="1">
      <c r="A39" s="1206">
        <v>15</v>
      </c>
      <c r="B39" s="1187"/>
      <c r="C39" s="63"/>
      <c r="D39" s="61"/>
      <c r="E39" s="1189"/>
      <c r="F39" s="1181"/>
      <c r="G39" s="1204" t="str">
        <f>IF(F39="","",TEXT(F39,"aaa"))</f>
        <v/>
      </c>
      <c r="H39" s="62"/>
      <c r="I39" s="1191">
        <f>H40-H39</f>
        <v>0</v>
      </c>
      <c r="J39" s="1193"/>
      <c r="K39" s="1167"/>
      <c r="L39" s="1169"/>
      <c r="M39" s="1195"/>
      <c r="N39" s="1196"/>
      <c r="O39" s="1202"/>
      <c r="P39" s="1181"/>
      <c r="Q39" s="1204" t="str">
        <f>IF(P39="","",TEXT(P39,"aaa"))</f>
        <v/>
      </c>
      <c r="R39" s="62"/>
      <c r="S39" s="1191">
        <f>R40-R39</f>
        <v>0</v>
      </c>
      <c r="T39" s="1193"/>
      <c r="U39" s="1167"/>
      <c r="V39" s="1169"/>
      <c r="W39" s="1195"/>
      <c r="X39" s="1196"/>
      <c r="Y39" s="1197"/>
      <c r="Z39" s="1407"/>
      <c r="AA39" s="1407"/>
      <c r="AB39" s="1201">
        <v>15</v>
      </c>
      <c r="AC39" s="1187"/>
      <c r="AD39" s="63"/>
      <c r="AE39" s="61"/>
      <c r="AF39" s="1189"/>
      <c r="AG39" s="1181"/>
      <c r="AH39" s="1204" t="s">
        <v>61</v>
      </c>
      <c r="AI39" s="62"/>
      <c r="AJ39" s="1191">
        <v>0</v>
      </c>
      <c r="AK39" s="1165"/>
      <c r="AL39" s="1167"/>
      <c r="AM39" s="1169"/>
      <c r="AN39" s="1171"/>
      <c r="AO39" s="1172"/>
      <c r="AP39" s="1179"/>
      <c r="AQ39" s="1181"/>
      <c r="AR39" s="1204" t="s">
        <v>61</v>
      </c>
      <c r="AS39" s="62"/>
      <c r="AT39" s="1191">
        <v>0</v>
      </c>
      <c r="AU39" s="1165"/>
      <c r="AV39" s="1167"/>
      <c r="AW39" s="1169"/>
      <c r="AX39" s="1171"/>
      <c r="AY39" s="1172"/>
      <c r="AZ39" s="1173"/>
      <c r="BA39" s="1405"/>
      <c r="BB39" s="1405"/>
      <c r="BC39" s="15"/>
    </row>
    <row r="40" spans="1:55" ht="24.95" customHeight="1">
      <c r="A40" s="1206"/>
      <c r="B40" s="1218"/>
      <c r="C40" s="1213"/>
      <c r="D40" s="1214"/>
      <c r="E40" s="1190"/>
      <c r="F40" s="1182"/>
      <c r="G40" s="1226"/>
      <c r="H40" s="69"/>
      <c r="I40" s="1220"/>
      <c r="J40" s="1221"/>
      <c r="K40" s="1209"/>
      <c r="L40" s="1170"/>
      <c r="M40" s="1222"/>
      <c r="N40" s="1223"/>
      <c r="O40" s="1225"/>
      <c r="P40" s="1182"/>
      <c r="Q40" s="1226"/>
      <c r="R40" s="69"/>
      <c r="S40" s="1220"/>
      <c r="T40" s="1221"/>
      <c r="U40" s="1209"/>
      <c r="V40" s="1170"/>
      <c r="W40" s="1222"/>
      <c r="X40" s="1223"/>
      <c r="Y40" s="1224"/>
      <c r="Z40" s="1408"/>
      <c r="AA40" s="1408"/>
      <c r="AB40" s="1201"/>
      <c r="AC40" s="1218"/>
      <c r="AD40" s="1213"/>
      <c r="AE40" s="1214"/>
      <c r="AF40" s="1190"/>
      <c r="AG40" s="1216"/>
      <c r="AH40" s="1226"/>
      <c r="AI40" s="69"/>
      <c r="AJ40" s="1220"/>
      <c r="AK40" s="1219"/>
      <c r="AL40" s="1209"/>
      <c r="AM40" s="1170"/>
      <c r="AN40" s="1210"/>
      <c r="AO40" s="1211"/>
      <c r="AP40" s="1215"/>
      <c r="AQ40" s="1216"/>
      <c r="AR40" s="1226"/>
      <c r="AS40" s="69"/>
      <c r="AT40" s="1220"/>
      <c r="AU40" s="1219"/>
      <c r="AV40" s="1209"/>
      <c r="AW40" s="1170"/>
      <c r="AX40" s="1210"/>
      <c r="AY40" s="1211"/>
      <c r="AZ40" s="1212"/>
      <c r="BA40" s="1406"/>
      <c r="BB40" s="1406"/>
      <c r="BC40" s="15"/>
    </row>
    <row r="41" spans="1:55" ht="24.95" customHeight="1">
      <c r="A41" s="1206">
        <v>16</v>
      </c>
      <c r="B41" s="1187"/>
      <c r="C41" s="63"/>
      <c r="D41" s="61"/>
      <c r="E41" s="1189"/>
      <c r="F41" s="1181"/>
      <c r="G41" s="1204" t="str">
        <f>IF(F41="","",TEXT(F41,"aaa"))</f>
        <v/>
      </c>
      <c r="H41" s="62"/>
      <c r="I41" s="1191">
        <f>H42-H41</f>
        <v>0</v>
      </c>
      <c r="J41" s="1193"/>
      <c r="K41" s="1167"/>
      <c r="L41" s="1169"/>
      <c r="M41" s="1195"/>
      <c r="N41" s="1196"/>
      <c r="O41" s="1202"/>
      <c r="P41" s="1181"/>
      <c r="Q41" s="1204" t="str">
        <f>IF(P41="","",TEXT(P41,"aaa"))</f>
        <v/>
      </c>
      <c r="R41" s="62"/>
      <c r="S41" s="1191">
        <f>R42-R41</f>
        <v>0</v>
      </c>
      <c r="T41" s="1193"/>
      <c r="U41" s="1167"/>
      <c r="V41" s="1169"/>
      <c r="W41" s="1195"/>
      <c r="X41" s="1196"/>
      <c r="Y41" s="1197"/>
      <c r="Z41" s="1407"/>
      <c r="AA41" s="1407"/>
      <c r="AB41" s="1201">
        <v>16</v>
      </c>
      <c r="AC41" s="1187"/>
      <c r="AD41" s="63"/>
      <c r="AE41" s="61"/>
      <c r="AF41" s="1189"/>
      <c r="AG41" s="1181"/>
      <c r="AH41" s="1204" t="s">
        <v>61</v>
      </c>
      <c r="AI41" s="62"/>
      <c r="AJ41" s="1191">
        <v>0</v>
      </c>
      <c r="AK41" s="1165"/>
      <c r="AL41" s="1167"/>
      <c r="AM41" s="1169"/>
      <c r="AN41" s="1171"/>
      <c r="AO41" s="1172"/>
      <c r="AP41" s="1179"/>
      <c r="AQ41" s="1181"/>
      <c r="AR41" s="1204" t="s">
        <v>61</v>
      </c>
      <c r="AS41" s="62"/>
      <c r="AT41" s="1191">
        <v>0</v>
      </c>
      <c r="AU41" s="1165"/>
      <c r="AV41" s="1167"/>
      <c r="AW41" s="1169"/>
      <c r="AX41" s="1171"/>
      <c r="AY41" s="1172"/>
      <c r="AZ41" s="1173"/>
      <c r="BA41" s="1405"/>
      <c r="BB41" s="1405"/>
      <c r="BC41" s="15"/>
    </row>
    <row r="42" spans="1:55" ht="24.95" customHeight="1">
      <c r="A42" s="1206"/>
      <c r="B42" s="1188"/>
      <c r="C42" s="1177"/>
      <c r="D42" s="1178"/>
      <c r="E42" s="1190"/>
      <c r="F42" s="1182"/>
      <c r="G42" s="1205"/>
      <c r="H42" s="65"/>
      <c r="I42" s="1192"/>
      <c r="J42" s="1194"/>
      <c r="K42" s="1168"/>
      <c r="L42" s="1170"/>
      <c r="M42" s="1198"/>
      <c r="N42" s="1199"/>
      <c r="O42" s="1203"/>
      <c r="P42" s="1182"/>
      <c r="Q42" s="1205"/>
      <c r="R42" s="65"/>
      <c r="S42" s="1192"/>
      <c r="T42" s="1194"/>
      <c r="U42" s="1168"/>
      <c r="V42" s="1170"/>
      <c r="W42" s="1198"/>
      <c r="X42" s="1199"/>
      <c r="Y42" s="1200"/>
      <c r="Z42" s="1408"/>
      <c r="AA42" s="1408"/>
      <c r="AB42" s="1201"/>
      <c r="AC42" s="1188"/>
      <c r="AD42" s="1177"/>
      <c r="AE42" s="1178"/>
      <c r="AF42" s="1190"/>
      <c r="AG42" s="1182"/>
      <c r="AH42" s="1205"/>
      <c r="AI42" s="65"/>
      <c r="AJ42" s="1192"/>
      <c r="AK42" s="1166"/>
      <c r="AL42" s="1168"/>
      <c r="AM42" s="1170"/>
      <c r="AN42" s="1174"/>
      <c r="AO42" s="1175"/>
      <c r="AP42" s="1180"/>
      <c r="AQ42" s="1182"/>
      <c r="AR42" s="1205"/>
      <c r="AS42" s="65"/>
      <c r="AT42" s="1192"/>
      <c r="AU42" s="1166"/>
      <c r="AV42" s="1168"/>
      <c r="AW42" s="1170"/>
      <c r="AX42" s="1174"/>
      <c r="AY42" s="1175"/>
      <c r="AZ42" s="1176"/>
      <c r="BA42" s="1406"/>
      <c r="BB42" s="1406"/>
      <c r="BC42" s="15"/>
    </row>
    <row r="43" spans="1:55" ht="24.95" customHeight="1">
      <c r="A43" s="1206">
        <v>17</v>
      </c>
      <c r="B43" s="1187"/>
      <c r="C43" s="63"/>
      <c r="D43" s="61"/>
      <c r="E43" s="1189"/>
      <c r="F43" s="1181"/>
      <c r="G43" s="1204" t="str">
        <f>IF(F43="","",TEXT(F43,"aaa"))</f>
        <v/>
      </c>
      <c r="H43" s="62"/>
      <c r="I43" s="1191">
        <f>H44-H43</f>
        <v>0</v>
      </c>
      <c r="J43" s="1193"/>
      <c r="K43" s="1167"/>
      <c r="L43" s="1169"/>
      <c r="M43" s="1195"/>
      <c r="N43" s="1196"/>
      <c r="O43" s="1202"/>
      <c r="P43" s="1181"/>
      <c r="Q43" s="1204" t="str">
        <f>IF(P43="","",TEXT(P43,"aaa"))</f>
        <v/>
      </c>
      <c r="R43" s="62"/>
      <c r="S43" s="1191">
        <f>R44-R43</f>
        <v>0</v>
      </c>
      <c r="T43" s="1193"/>
      <c r="U43" s="1167"/>
      <c r="V43" s="1169"/>
      <c r="W43" s="1195"/>
      <c r="X43" s="1196"/>
      <c r="Y43" s="1197"/>
      <c r="Z43" s="1407"/>
      <c r="AA43" s="1407"/>
      <c r="AB43" s="1201">
        <v>17</v>
      </c>
      <c r="AC43" s="1187"/>
      <c r="AD43" s="63"/>
      <c r="AE43" s="61"/>
      <c r="AF43" s="1189"/>
      <c r="AG43" s="1181"/>
      <c r="AH43" s="1204" t="s">
        <v>61</v>
      </c>
      <c r="AI43" s="62"/>
      <c r="AJ43" s="1191">
        <v>0</v>
      </c>
      <c r="AK43" s="1165"/>
      <c r="AL43" s="1167"/>
      <c r="AM43" s="1169"/>
      <c r="AN43" s="1171"/>
      <c r="AO43" s="1172"/>
      <c r="AP43" s="1179"/>
      <c r="AQ43" s="1181"/>
      <c r="AR43" s="1204" t="s">
        <v>61</v>
      </c>
      <c r="AS43" s="62"/>
      <c r="AT43" s="1191">
        <v>0</v>
      </c>
      <c r="AU43" s="1165"/>
      <c r="AV43" s="1167"/>
      <c r="AW43" s="1169"/>
      <c r="AX43" s="1171"/>
      <c r="AY43" s="1172"/>
      <c r="AZ43" s="1173"/>
      <c r="BA43" s="1405"/>
      <c r="BB43" s="1405"/>
      <c r="BC43" s="15"/>
    </row>
    <row r="44" spans="1:55" ht="24.95" customHeight="1">
      <c r="A44" s="1206"/>
      <c r="B44" s="1188"/>
      <c r="C44" s="1177"/>
      <c r="D44" s="1178"/>
      <c r="E44" s="1190"/>
      <c r="F44" s="1182"/>
      <c r="G44" s="1205"/>
      <c r="H44" s="65"/>
      <c r="I44" s="1192"/>
      <c r="J44" s="1194"/>
      <c r="K44" s="1168"/>
      <c r="L44" s="1170"/>
      <c r="M44" s="1198"/>
      <c r="N44" s="1199"/>
      <c r="O44" s="1203"/>
      <c r="P44" s="1182"/>
      <c r="Q44" s="1205"/>
      <c r="R44" s="65"/>
      <c r="S44" s="1192"/>
      <c r="T44" s="1194"/>
      <c r="U44" s="1168"/>
      <c r="V44" s="1170"/>
      <c r="W44" s="1198"/>
      <c r="X44" s="1199"/>
      <c r="Y44" s="1200"/>
      <c r="Z44" s="1408"/>
      <c r="AA44" s="1408"/>
      <c r="AB44" s="1201"/>
      <c r="AC44" s="1188"/>
      <c r="AD44" s="1177"/>
      <c r="AE44" s="1178"/>
      <c r="AF44" s="1190"/>
      <c r="AG44" s="1182"/>
      <c r="AH44" s="1205"/>
      <c r="AI44" s="65"/>
      <c r="AJ44" s="1192"/>
      <c r="AK44" s="1166"/>
      <c r="AL44" s="1168"/>
      <c r="AM44" s="1170"/>
      <c r="AN44" s="1174"/>
      <c r="AO44" s="1175"/>
      <c r="AP44" s="1180"/>
      <c r="AQ44" s="1182"/>
      <c r="AR44" s="1205"/>
      <c r="AS44" s="65"/>
      <c r="AT44" s="1192"/>
      <c r="AU44" s="1166"/>
      <c r="AV44" s="1168"/>
      <c r="AW44" s="1170"/>
      <c r="AX44" s="1174"/>
      <c r="AY44" s="1175"/>
      <c r="AZ44" s="1176"/>
      <c r="BA44" s="1406"/>
      <c r="BB44" s="1406"/>
      <c r="BC44" s="15"/>
    </row>
    <row r="45" spans="1:55" ht="24.95" customHeight="1">
      <c r="A45" s="1206">
        <v>18</v>
      </c>
      <c r="B45" s="1187"/>
      <c r="C45" s="63"/>
      <c r="D45" s="61"/>
      <c r="E45" s="1189"/>
      <c r="F45" s="1181"/>
      <c r="G45" s="1204" t="str">
        <f>IF(F45="","",TEXT(F45,"aaa"))</f>
        <v/>
      </c>
      <c r="H45" s="62"/>
      <c r="I45" s="1191">
        <f>H46-H45</f>
        <v>0</v>
      </c>
      <c r="J45" s="1193"/>
      <c r="K45" s="1167"/>
      <c r="L45" s="1169"/>
      <c r="M45" s="1195"/>
      <c r="N45" s="1196"/>
      <c r="O45" s="1202"/>
      <c r="P45" s="1181"/>
      <c r="Q45" s="1204" t="str">
        <f>IF(P45="","",TEXT(P45,"aaa"))</f>
        <v/>
      </c>
      <c r="R45" s="62"/>
      <c r="S45" s="1191">
        <f>R46-R45</f>
        <v>0</v>
      </c>
      <c r="T45" s="1193"/>
      <c r="U45" s="1167"/>
      <c r="V45" s="1169"/>
      <c r="W45" s="1195"/>
      <c r="X45" s="1196"/>
      <c r="Y45" s="1197"/>
      <c r="Z45" s="1407"/>
      <c r="AA45" s="1407"/>
      <c r="AB45" s="1201">
        <v>18</v>
      </c>
      <c r="AC45" s="1187"/>
      <c r="AD45" s="63"/>
      <c r="AE45" s="61"/>
      <c r="AF45" s="1189"/>
      <c r="AG45" s="1181"/>
      <c r="AH45" s="1204" t="s">
        <v>61</v>
      </c>
      <c r="AI45" s="62"/>
      <c r="AJ45" s="1191">
        <v>0</v>
      </c>
      <c r="AK45" s="1165"/>
      <c r="AL45" s="1167"/>
      <c r="AM45" s="1169"/>
      <c r="AN45" s="1171"/>
      <c r="AO45" s="1172"/>
      <c r="AP45" s="1179"/>
      <c r="AQ45" s="1181"/>
      <c r="AR45" s="1204" t="s">
        <v>61</v>
      </c>
      <c r="AS45" s="62"/>
      <c r="AT45" s="1191">
        <v>0</v>
      </c>
      <c r="AU45" s="1165"/>
      <c r="AV45" s="1167"/>
      <c r="AW45" s="1169"/>
      <c r="AX45" s="1171"/>
      <c r="AY45" s="1172"/>
      <c r="AZ45" s="1173"/>
      <c r="BA45" s="1405"/>
      <c r="BB45" s="1405"/>
      <c r="BC45" s="15"/>
    </row>
    <row r="46" spans="1:55" ht="24.95" customHeight="1">
      <c r="A46" s="1206"/>
      <c r="B46" s="1188"/>
      <c r="C46" s="1177"/>
      <c r="D46" s="1178"/>
      <c r="E46" s="1190"/>
      <c r="F46" s="1182"/>
      <c r="G46" s="1205"/>
      <c r="H46" s="65"/>
      <c r="I46" s="1192"/>
      <c r="J46" s="1194"/>
      <c r="K46" s="1168"/>
      <c r="L46" s="1170"/>
      <c r="M46" s="1198"/>
      <c r="N46" s="1199"/>
      <c r="O46" s="1203"/>
      <c r="P46" s="1182"/>
      <c r="Q46" s="1205"/>
      <c r="R46" s="65"/>
      <c r="S46" s="1192"/>
      <c r="T46" s="1194"/>
      <c r="U46" s="1168"/>
      <c r="V46" s="1170"/>
      <c r="W46" s="1198"/>
      <c r="X46" s="1199"/>
      <c r="Y46" s="1200"/>
      <c r="Z46" s="1408"/>
      <c r="AA46" s="1408"/>
      <c r="AB46" s="1201"/>
      <c r="AC46" s="1188"/>
      <c r="AD46" s="1177"/>
      <c r="AE46" s="1178"/>
      <c r="AF46" s="1190"/>
      <c r="AG46" s="1182"/>
      <c r="AH46" s="1205"/>
      <c r="AI46" s="65"/>
      <c r="AJ46" s="1192"/>
      <c r="AK46" s="1166"/>
      <c r="AL46" s="1168"/>
      <c r="AM46" s="1170"/>
      <c r="AN46" s="1174"/>
      <c r="AO46" s="1175"/>
      <c r="AP46" s="1180"/>
      <c r="AQ46" s="1182"/>
      <c r="AR46" s="1205"/>
      <c r="AS46" s="65"/>
      <c r="AT46" s="1192"/>
      <c r="AU46" s="1166"/>
      <c r="AV46" s="1168"/>
      <c r="AW46" s="1170"/>
      <c r="AX46" s="1174"/>
      <c r="AY46" s="1175"/>
      <c r="AZ46" s="1176"/>
      <c r="BA46" s="1406"/>
      <c r="BB46" s="1406"/>
      <c r="BC46" s="15"/>
    </row>
    <row r="47" spans="1:55" ht="24.95" customHeight="1">
      <c r="A47" s="1206">
        <v>19</v>
      </c>
      <c r="B47" s="1187"/>
      <c r="C47" s="63"/>
      <c r="D47" s="61"/>
      <c r="E47" s="1189"/>
      <c r="F47" s="1181"/>
      <c r="G47" s="1204" t="str">
        <f>IF(F47="","",TEXT(F47,"aaa"))</f>
        <v/>
      </c>
      <c r="H47" s="62"/>
      <c r="I47" s="1191">
        <f>H48-H47</f>
        <v>0</v>
      </c>
      <c r="J47" s="1193"/>
      <c r="K47" s="1167"/>
      <c r="L47" s="1169"/>
      <c r="M47" s="1195"/>
      <c r="N47" s="1196"/>
      <c r="O47" s="1202"/>
      <c r="P47" s="1181"/>
      <c r="Q47" s="1204" t="str">
        <f>IF(P47="","",TEXT(P47,"aaa"))</f>
        <v/>
      </c>
      <c r="R47" s="62"/>
      <c r="S47" s="1191">
        <f>R48-R47</f>
        <v>0</v>
      </c>
      <c r="T47" s="1193"/>
      <c r="U47" s="1167"/>
      <c r="V47" s="1169"/>
      <c r="W47" s="1195"/>
      <c r="X47" s="1196"/>
      <c r="Y47" s="1197"/>
      <c r="Z47" s="1407"/>
      <c r="AA47" s="1407"/>
      <c r="AB47" s="1201">
        <v>19</v>
      </c>
      <c r="AC47" s="1187"/>
      <c r="AD47" s="63"/>
      <c r="AE47" s="61"/>
      <c r="AF47" s="1189"/>
      <c r="AG47" s="1181"/>
      <c r="AH47" s="1204" t="s">
        <v>61</v>
      </c>
      <c r="AI47" s="62"/>
      <c r="AJ47" s="1191">
        <v>0</v>
      </c>
      <c r="AK47" s="1165"/>
      <c r="AL47" s="1167"/>
      <c r="AM47" s="1169"/>
      <c r="AN47" s="1171"/>
      <c r="AO47" s="1172"/>
      <c r="AP47" s="1179"/>
      <c r="AQ47" s="1181"/>
      <c r="AR47" s="1204" t="s">
        <v>61</v>
      </c>
      <c r="AS47" s="62"/>
      <c r="AT47" s="1191">
        <v>0</v>
      </c>
      <c r="AU47" s="1165"/>
      <c r="AV47" s="1167"/>
      <c r="AW47" s="1169"/>
      <c r="AX47" s="1171"/>
      <c r="AY47" s="1172"/>
      <c r="AZ47" s="1173"/>
      <c r="BA47" s="1405"/>
      <c r="BB47" s="1405"/>
      <c r="BC47" s="15"/>
    </row>
    <row r="48" spans="1:55" ht="24.95" customHeight="1">
      <c r="A48" s="1206"/>
      <c r="B48" s="1188"/>
      <c r="C48" s="1177"/>
      <c r="D48" s="1178"/>
      <c r="E48" s="1190"/>
      <c r="F48" s="1182"/>
      <c r="G48" s="1205"/>
      <c r="H48" s="65"/>
      <c r="I48" s="1192"/>
      <c r="J48" s="1194"/>
      <c r="K48" s="1168"/>
      <c r="L48" s="1170"/>
      <c r="M48" s="1198"/>
      <c r="N48" s="1199"/>
      <c r="O48" s="1203"/>
      <c r="P48" s="1182"/>
      <c r="Q48" s="1205"/>
      <c r="R48" s="65"/>
      <c r="S48" s="1192"/>
      <c r="T48" s="1194"/>
      <c r="U48" s="1168"/>
      <c r="V48" s="1170"/>
      <c r="W48" s="1198"/>
      <c r="X48" s="1199"/>
      <c r="Y48" s="1200"/>
      <c r="Z48" s="1408"/>
      <c r="AA48" s="1408"/>
      <c r="AB48" s="1201"/>
      <c r="AC48" s="1188"/>
      <c r="AD48" s="1177"/>
      <c r="AE48" s="1178"/>
      <c r="AF48" s="1190"/>
      <c r="AG48" s="1182"/>
      <c r="AH48" s="1205"/>
      <c r="AI48" s="65"/>
      <c r="AJ48" s="1192"/>
      <c r="AK48" s="1166"/>
      <c r="AL48" s="1168"/>
      <c r="AM48" s="1170"/>
      <c r="AN48" s="1174"/>
      <c r="AO48" s="1175"/>
      <c r="AP48" s="1180"/>
      <c r="AQ48" s="1182"/>
      <c r="AR48" s="1205"/>
      <c r="AS48" s="65"/>
      <c r="AT48" s="1192"/>
      <c r="AU48" s="1166"/>
      <c r="AV48" s="1168"/>
      <c r="AW48" s="1170"/>
      <c r="AX48" s="1174"/>
      <c r="AY48" s="1175"/>
      <c r="AZ48" s="1176"/>
      <c r="BA48" s="1406"/>
      <c r="BB48" s="1406"/>
      <c r="BC48" s="15"/>
    </row>
    <row r="49" spans="1:55" ht="24.95" customHeight="1">
      <c r="A49" s="1206">
        <v>20</v>
      </c>
      <c r="B49" s="1187"/>
      <c r="C49" s="63"/>
      <c r="D49" s="61"/>
      <c r="E49" s="1189"/>
      <c r="F49" s="1181"/>
      <c r="G49" s="1204" t="str">
        <f>IF(F49="","",TEXT(F49,"aaa"))</f>
        <v/>
      </c>
      <c r="H49" s="62"/>
      <c r="I49" s="1191">
        <f>H50-H49</f>
        <v>0</v>
      </c>
      <c r="J49" s="1193"/>
      <c r="K49" s="1167"/>
      <c r="L49" s="1169"/>
      <c r="M49" s="1195"/>
      <c r="N49" s="1196"/>
      <c r="O49" s="1202"/>
      <c r="P49" s="1181"/>
      <c r="Q49" s="1204" t="str">
        <f>IF(P49="","",TEXT(P49,"aaa"))</f>
        <v/>
      </c>
      <c r="R49" s="62"/>
      <c r="S49" s="1191">
        <f>R50-R49</f>
        <v>0</v>
      </c>
      <c r="T49" s="1193"/>
      <c r="U49" s="1167"/>
      <c r="V49" s="1169"/>
      <c r="W49" s="1195"/>
      <c r="X49" s="1196"/>
      <c r="Y49" s="1197"/>
      <c r="Z49" s="1407"/>
      <c r="AA49" s="1407"/>
      <c r="AB49" s="1201">
        <v>20</v>
      </c>
      <c r="AC49" s="1187"/>
      <c r="AD49" s="63"/>
      <c r="AE49" s="61"/>
      <c r="AF49" s="1189"/>
      <c r="AG49" s="1181"/>
      <c r="AH49" s="1204" t="s">
        <v>61</v>
      </c>
      <c r="AI49" s="62"/>
      <c r="AJ49" s="1191">
        <v>0</v>
      </c>
      <c r="AK49" s="1165"/>
      <c r="AL49" s="1167"/>
      <c r="AM49" s="1169"/>
      <c r="AN49" s="1171"/>
      <c r="AO49" s="1172"/>
      <c r="AP49" s="1179"/>
      <c r="AQ49" s="1181"/>
      <c r="AR49" s="1204" t="s">
        <v>61</v>
      </c>
      <c r="AS49" s="62"/>
      <c r="AT49" s="1191">
        <v>0</v>
      </c>
      <c r="AU49" s="1165"/>
      <c r="AV49" s="1167"/>
      <c r="AW49" s="1169"/>
      <c r="AX49" s="1171"/>
      <c r="AY49" s="1172"/>
      <c r="AZ49" s="1173"/>
      <c r="BA49" s="1405"/>
      <c r="BB49" s="1405"/>
      <c r="BC49" s="15"/>
    </row>
    <row r="50" spans="1:55" ht="24.95" customHeight="1">
      <c r="A50" s="1206"/>
      <c r="B50" s="1188"/>
      <c r="C50" s="1177"/>
      <c r="D50" s="1178"/>
      <c r="E50" s="1190"/>
      <c r="F50" s="1182"/>
      <c r="G50" s="1205"/>
      <c r="H50" s="65"/>
      <c r="I50" s="1192"/>
      <c r="J50" s="1194"/>
      <c r="K50" s="1168"/>
      <c r="L50" s="1170"/>
      <c r="M50" s="1198"/>
      <c r="N50" s="1199"/>
      <c r="O50" s="1203"/>
      <c r="P50" s="1182"/>
      <c r="Q50" s="1205"/>
      <c r="R50" s="65"/>
      <c r="S50" s="1192"/>
      <c r="T50" s="1194"/>
      <c r="U50" s="1168"/>
      <c r="V50" s="1170"/>
      <c r="W50" s="1198"/>
      <c r="X50" s="1199"/>
      <c r="Y50" s="1200"/>
      <c r="Z50" s="1408"/>
      <c r="AA50" s="1408"/>
      <c r="AB50" s="1201"/>
      <c r="AC50" s="1188"/>
      <c r="AD50" s="1177"/>
      <c r="AE50" s="1178"/>
      <c r="AF50" s="1190"/>
      <c r="AG50" s="1182"/>
      <c r="AH50" s="1205"/>
      <c r="AI50" s="65"/>
      <c r="AJ50" s="1192"/>
      <c r="AK50" s="1166"/>
      <c r="AL50" s="1168"/>
      <c r="AM50" s="1170"/>
      <c r="AN50" s="1174"/>
      <c r="AO50" s="1175"/>
      <c r="AP50" s="1180"/>
      <c r="AQ50" s="1182"/>
      <c r="AR50" s="1205"/>
      <c r="AS50" s="65"/>
      <c r="AT50" s="1192"/>
      <c r="AU50" s="1166"/>
      <c r="AV50" s="1168"/>
      <c r="AW50" s="1170"/>
      <c r="AX50" s="1174"/>
      <c r="AY50" s="1175"/>
      <c r="AZ50" s="1176"/>
      <c r="BA50" s="1406"/>
      <c r="BB50" s="1406"/>
      <c r="BC50" s="15"/>
    </row>
    <row r="51" spans="1:55">
      <c r="AB51" s="15"/>
      <c r="AC51" s="13"/>
      <c r="AD51" s="13"/>
      <c r="AE51" s="13"/>
      <c r="AF51" s="13"/>
      <c r="AG51" s="13"/>
      <c r="AH51" s="13"/>
      <c r="AI51" s="13"/>
      <c r="AJ51" s="13"/>
      <c r="AK51" s="13"/>
      <c r="AL51" s="14"/>
      <c r="AM51" s="15"/>
      <c r="AN51" s="15"/>
      <c r="AO51" s="15"/>
      <c r="AP51" s="15"/>
      <c r="AQ51" s="13"/>
      <c r="AR51" s="13"/>
      <c r="AS51" s="13"/>
      <c r="AT51" s="13"/>
      <c r="AU51" s="13"/>
      <c r="AV51" s="14"/>
      <c r="AW51" s="15"/>
      <c r="AX51" s="15"/>
      <c r="AY51" s="15"/>
      <c r="AZ51" s="15"/>
      <c r="BA51" s="15"/>
      <c r="BB51" s="15"/>
      <c r="BC51" s="15"/>
    </row>
  </sheetData>
  <sheetProtection selectLockedCells="1" selectUnlockedCells="1"/>
  <mergeCells count="823">
    <mergeCell ref="F9:F10"/>
    <mergeCell ref="G9:G10"/>
    <mergeCell ref="I9:I10"/>
    <mergeCell ref="J9:J10"/>
    <mergeCell ref="K9:K10"/>
    <mergeCell ref="L9:L10"/>
    <mergeCell ref="AX9:AZ10"/>
    <mergeCell ref="A11:A12"/>
    <mergeCell ref="B11:B12"/>
    <mergeCell ref="E11:E12"/>
    <mergeCell ref="F11:F12"/>
    <mergeCell ref="G11:G12"/>
    <mergeCell ref="I11:I12"/>
    <mergeCell ref="AL9:AL10"/>
    <mergeCell ref="AM9:AM10"/>
    <mergeCell ref="AN9:AP10"/>
    <mergeCell ref="AQ9:AQ10"/>
    <mergeCell ref="AR9:AR10"/>
    <mergeCell ref="AT9:AT10"/>
    <mergeCell ref="V9:V10"/>
    <mergeCell ref="W9:Y10"/>
    <mergeCell ref="AG9:AG10"/>
    <mergeCell ref="AH9:AH10"/>
    <mergeCell ref="AJ9:AJ10"/>
    <mergeCell ref="M9:O10"/>
    <mergeCell ref="P9:P10"/>
    <mergeCell ref="Q9:Q10"/>
    <mergeCell ref="S9:S10"/>
    <mergeCell ref="T9:T10"/>
    <mergeCell ref="J11:J12"/>
    <mergeCell ref="K11:K12"/>
    <mergeCell ref="L11:L12"/>
    <mergeCell ref="M11:O12"/>
    <mergeCell ref="P11:P12"/>
    <mergeCell ref="Q11:Q12"/>
    <mergeCell ref="AU9:AU10"/>
    <mergeCell ref="AV9:AV10"/>
    <mergeCell ref="AW9:AW10"/>
    <mergeCell ref="U9:U10"/>
    <mergeCell ref="AC11:AC12"/>
    <mergeCell ref="AG11:AG12"/>
    <mergeCell ref="AH11:AH12"/>
    <mergeCell ref="AJ11:AJ12"/>
    <mergeCell ref="S11:S12"/>
    <mergeCell ref="T11:T12"/>
    <mergeCell ref="U11:U12"/>
    <mergeCell ref="V11:V12"/>
    <mergeCell ref="W11:Y12"/>
    <mergeCell ref="Z11:Z12"/>
    <mergeCell ref="AK9:AK10"/>
    <mergeCell ref="BB11:BB12"/>
    <mergeCell ref="C12:D12"/>
    <mergeCell ref="AD12:AE12"/>
    <mergeCell ref="A13:A14"/>
    <mergeCell ref="B13:B14"/>
    <mergeCell ref="E13:E14"/>
    <mergeCell ref="F13:F14"/>
    <mergeCell ref="G13:G14"/>
    <mergeCell ref="I13:I14"/>
    <mergeCell ref="J13:J14"/>
    <mergeCell ref="AT11:AT12"/>
    <mergeCell ref="AU11:AU12"/>
    <mergeCell ref="AV11:AV12"/>
    <mergeCell ref="AW11:AW12"/>
    <mergeCell ref="AX11:AZ12"/>
    <mergeCell ref="BA11:BA12"/>
    <mergeCell ref="AK11:AK12"/>
    <mergeCell ref="AL11:AL12"/>
    <mergeCell ref="AM11:AM12"/>
    <mergeCell ref="AN11:AP12"/>
    <mergeCell ref="AQ11:AQ12"/>
    <mergeCell ref="AR11:AR12"/>
    <mergeCell ref="AA11:AA12"/>
    <mergeCell ref="AB11:AB12"/>
    <mergeCell ref="AV13:AV14"/>
    <mergeCell ref="AW13:AW14"/>
    <mergeCell ref="AX13:AZ14"/>
    <mergeCell ref="BA13:BA14"/>
    <mergeCell ref="BB13:BB14"/>
    <mergeCell ref="AL13:AL14"/>
    <mergeCell ref="AM13:AM14"/>
    <mergeCell ref="AN13:AP14"/>
    <mergeCell ref="AQ13:AQ14"/>
    <mergeCell ref="AR13:AR14"/>
    <mergeCell ref="AT13:AT14"/>
    <mergeCell ref="A15:A16"/>
    <mergeCell ref="B15:B16"/>
    <mergeCell ref="E15:E16"/>
    <mergeCell ref="F15:F16"/>
    <mergeCell ref="G15:G16"/>
    <mergeCell ref="I15:I16"/>
    <mergeCell ref="J15:J16"/>
    <mergeCell ref="K15:K16"/>
    <mergeCell ref="AU13:AU14"/>
    <mergeCell ref="AB13:AB14"/>
    <mergeCell ref="AC13:AC14"/>
    <mergeCell ref="AG13:AG14"/>
    <mergeCell ref="AH13:AH14"/>
    <mergeCell ref="AJ13:AJ14"/>
    <mergeCell ref="AK13:AK14"/>
    <mergeCell ref="T13:T14"/>
    <mergeCell ref="U13:U14"/>
    <mergeCell ref="V13:V14"/>
    <mergeCell ref="W13:Y14"/>
    <mergeCell ref="Z13:Z14"/>
    <mergeCell ref="AA13:AA14"/>
    <mergeCell ref="K13:K14"/>
    <mergeCell ref="L13:L14"/>
    <mergeCell ref="M13:O14"/>
    <mergeCell ref="AB15:AB16"/>
    <mergeCell ref="L15:L16"/>
    <mergeCell ref="M15:O16"/>
    <mergeCell ref="P15:P16"/>
    <mergeCell ref="Q15:Q16"/>
    <mergeCell ref="S15:S16"/>
    <mergeCell ref="T15:T16"/>
    <mergeCell ref="C14:D14"/>
    <mergeCell ref="AD14:AE14"/>
    <mergeCell ref="P13:P14"/>
    <mergeCell ref="Q13:Q14"/>
    <mergeCell ref="S13:S14"/>
    <mergeCell ref="AV15:AV16"/>
    <mergeCell ref="AW15:AW16"/>
    <mergeCell ref="AX15:AZ16"/>
    <mergeCell ref="BA15:BA16"/>
    <mergeCell ref="BB15:BB16"/>
    <mergeCell ref="C16:D16"/>
    <mergeCell ref="AD16:AE16"/>
    <mergeCell ref="AM15:AM16"/>
    <mergeCell ref="AN15:AP16"/>
    <mergeCell ref="AQ15:AQ16"/>
    <mergeCell ref="AR15:AR16"/>
    <mergeCell ref="AT15:AT16"/>
    <mergeCell ref="AU15:AU16"/>
    <mergeCell ref="AC15:AC16"/>
    <mergeCell ref="AG15:AG16"/>
    <mergeCell ref="AH15:AH16"/>
    <mergeCell ref="AJ15:AJ16"/>
    <mergeCell ref="AK15:AK16"/>
    <mergeCell ref="AL15:AL16"/>
    <mergeCell ref="U15:U16"/>
    <mergeCell ref="V15:V16"/>
    <mergeCell ref="W15:Y16"/>
    <mergeCell ref="Z15:Z16"/>
    <mergeCell ref="AA15:AA16"/>
    <mergeCell ref="J17:J18"/>
    <mergeCell ref="K17:K18"/>
    <mergeCell ref="L17:L18"/>
    <mergeCell ref="M17:O18"/>
    <mergeCell ref="P17:P18"/>
    <mergeCell ref="Q17:Q18"/>
    <mergeCell ref="A17:A18"/>
    <mergeCell ref="B17:B18"/>
    <mergeCell ref="E17:E18"/>
    <mergeCell ref="F17:F18"/>
    <mergeCell ref="G17:G18"/>
    <mergeCell ref="I17:I18"/>
    <mergeCell ref="C18:D18"/>
    <mergeCell ref="AA17:AA18"/>
    <mergeCell ref="AB17:AB18"/>
    <mergeCell ref="AG17:AG18"/>
    <mergeCell ref="AH17:AH18"/>
    <mergeCell ref="AJ17:AJ18"/>
    <mergeCell ref="AK17:AK18"/>
    <mergeCell ref="AD18:AE18"/>
    <mergeCell ref="S17:S18"/>
    <mergeCell ref="T17:T18"/>
    <mergeCell ref="U17:U18"/>
    <mergeCell ref="V17:V18"/>
    <mergeCell ref="W17:Y18"/>
    <mergeCell ref="Z17:Z18"/>
    <mergeCell ref="AU17:AU18"/>
    <mergeCell ref="AV17:AV18"/>
    <mergeCell ref="AW17:AW18"/>
    <mergeCell ref="AX17:AZ18"/>
    <mergeCell ref="BA17:BA18"/>
    <mergeCell ref="BB17:BB18"/>
    <mergeCell ref="AL17:AL18"/>
    <mergeCell ref="AM17:AM18"/>
    <mergeCell ref="AN17:AP18"/>
    <mergeCell ref="AQ17:AQ18"/>
    <mergeCell ref="AR17:AR18"/>
    <mergeCell ref="AT17:AT18"/>
    <mergeCell ref="J19:J20"/>
    <mergeCell ref="K19:K20"/>
    <mergeCell ref="L19:L20"/>
    <mergeCell ref="M19:O20"/>
    <mergeCell ref="P19:P20"/>
    <mergeCell ref="Q19:Q20"/>
    <mergeCell ref="A19:A20"/>
    <mergeCell ref="B19:B20"/>
    <mergeCell ref="E19:E20"/>
    <mergeCell ref="F19:F20"/>
    <mergeCell ref="G19:G20"/>
    <mergeCell ref="I19:I20"/>
    <mergeCell ref="AC19:AC20"/>
    <mergeCell ref="AF19:AF20"/>
    <mergeCell ref="AG19:AG20"/>
    <mergeCell ref="AH19:AH20"/>
    <mergeCell ref="S19:S20"/>
    <mergeCell ref="T19:T20"/>
    <mergeCell ref="U19:U20"/>
    <mergeCell ref="V19:V20"/>
    <mergeCell ref="W19:Y20"/>
    <mergeCell ref="Z19:Z20"/>
    <mergeCell ref="BA19:BA20"/>
    <mergeCell ref="BB19:BB20"/>
    <mergeCell ref="C20:D20"/>
    <mergeCell ref="AD20:AE20"/>
    <mergeCell ref="A21:A22"/>
    <mergeCell ref="B21:B22"/>
    <mergeCell ref="E21:E22"/>
    <mergeCell ref="F21:F22"/>
    <mergeCell ref="G21:G22"/>
    <mergeCell ref="I21:I22"/>
    <mergeCell ref="AR19:AR20"/>
    <mergeCell ref="AT19:AT20"/>
    <mergeCell ref="AU19:AU20"/>
    <mergeCell ref="AV19:AV20"/>
    <mergeCell ref="AW19:AW20"/>
    <mergeCell ref="AX19:AZ20"/>
    <mergeCell ref="AJ19:AJ20"/>
    <mergeCell ref="AK19:AK20"/>
    <mergeCell ref="AL19:AL20"/>
    <mergeCell ref="AM19:AM20"/>
    <mergeCell ref="AN19:AP20"/>
    <mergeCell ref="AQ19:AQ20"/>
    <mergeCell ref="AA19:AA20"/>
    <mergeCell ref="AB19:AB20"/>
    <mergeCell ref="A23:A24"/>
    <mergeCell ref="B23:B24"/>
    <mergeCell ref="E23:E24"/>
    <mergeCell ref="F23:F24"/>
    <mergeCell ref="G23:G24"/>
    <mergeCell ref="I23:I24"/>
    <mergeCell ref="AR21:AR22"/>
    <mergeCell ref="AT21:AT22"/>
    <mergeCell ref="AU21:AU22"/>
    <mergeCell ref="AJ21:AJ22"/>
    <mergeCell ref="AK21:AK22"/>
    <mergeCell ref="AL21:AL22"/>
    <mergeCell ref="AM21:AM22"/>
    <mergeCell ref="AN21:AP22"/>
    <mergeCell ref="AQ21:AQ22"/>
    <mergeCell ref="AA21:AA22"/>
    <mergeCell ref="AB21:AB22"/>
    <mergeCell ref="AC21:AC22"/>
    <mergeCell ref="AF21:AF22"/>
    <mergeCell ref="AG21:AG22"/>
    <mergeCell ref="AH21:AH22"/>
    <mergeCell ref="S21:S22"/>
    <mergeCell ref="T21:T22"/>
    <mergeCell ref="U21:U22"/>
    <mergeCell ref="BA21:BA22"/>
    <mergeCell ref="BB21:BB22"/>
    <mergeCell ref="C22:D22"/>
    <mergeCell ref="AD22:AE22"/>
    <mergeCell ref="AV21:AV22"/>
    <mergeCell ref="AW21:AW22"/>
    <mergeCell ref="AX21:AZ22"/>
    <mergeCell ref="V21:V22"/>
    <mergeCell ref="W21:Y22"/>
    <mergeCell ref="Z21:Z22"/>
    <mergeCell ref="J21:J22"/>
    <mergeCell ref="K21:K22"/>
    <mergeCell ref="L21:L22"/>
    <mergeCell ref="M21:O22"/>
    <mergeCell ref="P21:P22"/>
    <mergeCell ref="Q21:Q22"/>
    <mergeCell ref="AH23:AH24"/>
    <mergeCell ref="S23:S24"/>
    <mergeCell ref="T23:T24"/>
    <mergeCell ref="U23:U24"/>
    <mergeCell ref="V23:V24"/>
    <mergeCell ref="W23:Y24"/>
    <mergeCell ref="Z23:Z24"/>
    <mergeCell ref="BA23:BA24"/>
    <mergeCell ref="J23:J24"/>
    <mergeCell ref="K23:K24"/>
    <mergeCell ref="L23:L24"/>
    <mergeCell ref="M23:O24"/>
    <mergeCell ref="P23:P24"/>
    <mergeCell ref="Q23:Q24"/>
    <mergeCell ref="AC23:AC24"/>
    <mergeCell ref="AF23:AF24"/>
    <mergeCell ref="BB23:BB24"/>
    <mergeCell ref="C24:D24"/>
    <mergeCell ref="AD24:AE24"/>
    <mergeCell ref="A25:A26"/>
    <mergeCell ref="B25:B26"/>
    <mergeCell ref="E25:E26"/>
    <mergeCell ref="F25:F26"/>
    <mergeCell ref="G25:G26"/>
    <mergeCell ref="I25:I26"/>
    <mergeCell ref="AR23:AR24"/>
    <mergeCell ref="AT23:AT24"/>
    <mergeCell ref="AU23:AU24"/>
    <mergeCell ref="AV23:AV24"/>
    <mergeCell ref="AW23:AW24"/>
    <mergeCell ref="AX23:AZ24"/>
    <mergeCell ref="AJ23:AJ24"/>
    <mergeCell ref="AK23:AK24"/>
    <mergeCell ref="AL23:AL24"/>
    <mergeCell ref="AM23:AM24"/>
    <mergeCell ref="AN23:AP24"/>
    <mergeCell ref="AQ23:AQ24"/>
    <mergeCell ref="AA23:AA24"/>
    <mergeCell ref="AB23:AB24"/>
    <mergeCell ref="AG23:AG24"/>
    <mergeCell ref="A27:A28"/>
    <mergeCell ref="B27:B28"/>
    <mergeCell ref="E27:E28"/>
    <mergeCell ref="F27:F28"/>
    <mergeCell ref="G27:G28"/>
    <mergeCell ref="I27:I28"/>
    <mergeCell ref="AR25:AR26"/>
    <mergeCell ref="AT25:AT26"/>
    <mergeCell ref="AU25:AU26"/>
    <mergeCell ref="AJ25:AJ26"/>
    <mergeCell ref="AK25:AK26"/>
    <mergeCell ref="AL25:AL26"/>
    <mergeCell ref="AM25:AM26"/>
    <mergeCell ref="AN25:AP26"/>
    <mergeCell ref="AQ25:AQ26"/>
    <mergeCell ref="AA25:AA26"/>
    <mergeCell ref="AB25:AB26"/>
    <mergeCell ref="AC25:AC26"/>
    <mergeCell ref="AF25:AF26"/>
    <mergeCell ref="AG25:AG26"/>
    <mergeCell ref="AH25:AH26"/>
    <mergeCell ref="S25:S26"/>
    <mergeCell ref="T25:T26"/>
    <mergeCell ref="U25:U26"/>
    <mergeCell ref="BA25:BA26"/>
    <mergeCell ref="BB25:BB26"/>
    <mergeCell ref="C26:D26"/>
    <mergeCell ref="AD26:AE26"/>
    <mergeCell ref="AV25:AV26"/>
    <mergeCell ref="AW25:AW26"/>
    <mergeCell ref="AX25:AZ26"/>
    <mergeCell ref="V25:V26"/>
    <mergeCell ref="W25:Y26"/>
    <mergeCell ref="Z25:Z26"/>
    <mergeCell ref="J25:J26"/>
    <mergeCell ref="K25:K26"/>
    <mergeCell ref="L25:L26"/>
    <mergeCell ref="M25:O26"/>
    <mergeCell ref="P25:P26"/>
    <mergeCell ref="Q25:Q26"/>
    <mergeCell ref="AH27:AH28"/>
    <mergeCell ref="S27:S28"/>
    <mergeCell ref="T27:T28"/>
    <mergeCell ref="U27:U28"/>
    <mergeCell ref="V27:V28"/>
    <mergeCell ref="W27:Y28"/>
    <mergeCell ref="Z27:Z28"/>
    <mergeCell ref="BA27:BA28"/>
    <mergeCell ref="J27:J28"/>
    <mergeCell ref="K27:K28"/>
    <mergeCell ref="L27:L28"/>
    <mergeCell ref="M27:O28"/>
    <mergeCell ref="P27:P28"/>
    <mergeCell ref="Q27:Q28"/>
    <mergeCell ref="AC27:AC28"/>
    <mergeCell ref="AF27:AF28"/>
    <mergeCell ref="BB27:BB28"/>
    <mergeCell ref="C28:D28"/>
    <mergeCell ref="AD28:AE28"/>
    <mergeCell ref="A29:A30"/>
    <mergeCell ref="B29:B30"/>
    <mergeCell ref="E29:E30"/>
    <mergeCell ref="F29:F30"/>
    <mergeCell ref="G29:G30"/>
    <mergeCell ref="I29:I30"/>
    <mergeCell ref="AR27:AR28"/>
    <mergeCell ref="AT27:AT28"/>
    <mergeCell ref="AU27:AU28"/>
    <mergeCell ref="AV27:AV28"/>
    <mergeCell ref="AW27:AW28"/>
    <mergeCell ref="AX27:AZ28"/>
    <mergeCell ref="AJ27:AJ28"/>
    <mergeCell ref="AK27:AK28"/>
    <mergeCell ref="AL27:AL28"/>
    <mergeCell ref="AM27:AM28"/>
    <mergeCell ref="AN27:AP28"/>
    <mergeCell ref="AQ27:AQ28"/>
    <mergeCell ref="AA27:AA28"/>
    <mergeCell ref="AB27:AB28"/>
    <mergeCell ref="AG27:AG28"/>
    <mergeCell ref="A31:A32"/>
    <mergeCell ref="B31:B32"/>
    <mergeCell ref="E31:E32"/>
    <mergeCell ref="F31:F32"/>
    <mergeCell ref="G31:G32"/>
    <mergeCell ref="I31:I32"/>
    <mergeCell ref="AR29:AR30"/>
    <mergeCell ref="AT29:AT30"/>
    <mergeCell ref="AU29:AU30"/>
    <mergeCell ref="AJ29:AJ30"/>
    <mergeCell ref="AK29:AK30"/>
    <mergeCell ref="AL29:AL30"/>
    <mergeCell ref="AM29:AM30"/>
    <mergeCell ref="AN29:AP30"/>
    <mergeCell ref="AQ29:AQ30"/>
    <mergeCell ref="AA29:AA30"/>
    <mergeCell ref="AB29:AB30"/>
    <mergeCell ref="AC29:AC30"/>
    <mergeCell ref="AF29:AF30"/>
    <mergeCell ref="AG29:AG30"/>
    <mergeCell ref="AH29:AH30"/>
    <mergeCell ref="S29:S30"/>
    <mergeCell ref="T29:T30"/>
    <mergeCell ref="U29:U30"/>
    <mergeCell ref="BA29:BA30"/>
    <mergeCell ref="BB29:BB30"/>
    <mergeCell ref="C30:D30"/>
    <mergeCell ref="AD30:AE30"/>
    <mergeCell ref="AV29:AV30"/>
    <mergeCell ref="AW29:AW30"/>
    <mergeCell ref="AX29:AZ30"/>
    <mergeCell ref="V29:V30"/>
    <mergeCell ref="W29:Y30"/>
    <mergeCell ref="Z29:Z30"/>
    <mergeCell ref="J29:J30"/>
    <mergeCell ref="K29:K30"/>
    <mergeCell ref="L29:L30"/>
    <mergeCell ref="M29:O30"/>
    <mergeCell ref="P29:P30"/>
    <mergeCell ref="Q29:Q30"/>
    <mergeCell ref="AH31:AH32"/>
    <mergeCell ref="S31:S32"/>
    <mergeCell ref="T31:T32"/>
    <mergeCell ref="U31:U32"/>
    <mergeCell ref="V31:V32"/>
    <mergeCell ref="W31:Y32"/>
    <mergeCell ref="Z31:Z32"/>
    <mergeCell ref="BA31:BA32"/>
    <mergeCell ref="J31:J32"/>
    <mergeCell ref="K31:K32"/>
    <mergeCell ref="L31:L32"/>
    <mergeCell ref="M31:O32"/>
    <mergeCell ref="P31:P32"/>
    <mergeCell ref="Q31:Q32"/>
    <mergeCell ref="AC31:AC32"/>
    <mergeCell ref="AF31:AF32"/>
    <mergeCell ref="BB31:BB32"/>
    <mergeCell ref="C32:D32"/>
    <mergeCell ref="AD32:AE32"/>
    <mergeCell ref="A33:A34"/>
    <mergeCell ref="B33:B34"/>
    <mergeCell ref="E33:E34"/>
    <mergeCell ref="F33:F34"/>
    <mergeCell ref="G33:G34"/>
    <mergeCell ref="I33:I34"/>
    <mergeCell ref="AR31:AR32"/>
    <mergeCell ref="AT31:AT32"/>
    <mergeCell ref="AU31:AU32"/>
    <mergeCell ref="AV31:AV32"/>
    <mergeCell ref="AW31:AW32"/>
    <mergeCell ref="AX31:AZ32"/>
    <mergeCell ref="AJ31:AJ32"/>
    <mergeCell ref="AK31:AK32"/>
    <mergeCell ref="AL31:AL32"/>
    <mergeCell ref="AM31:AM32"/>
    <mergeCell ref="AN31:AP32"/>
    <mergeCell ref="AQ31:AQ32"/>
    <mergeCell ref="AA31:AA32"/>
    <mergeCell ref="AB31:AB32"/>
    <mergeCell ref="AG31:AG32"/>
    <mergeCell ref="A35:A36"/>
    <mergeCell ref="B35:B36"/>
    <mergeCell ref="E35:E36"/>
    <mergeCell ref="F35:F36"/>
    <mergeCell ref="G35:G36"/>
    <mergeCell ref="I35:I36"/>
    <mergeCell ref="AR33:AR34"/>
    <mergeCell ref="AT33:AT34"/>
    <mergeCell ref="AU33:AU34"/>
    <mergeCell ref="AJ33:AJ34"/>
    <mergeCell ref="AK33:AK34"/>
    <mergeCell ref="AL33:AL34"/>
    <mergeCell ref="AM33:AM34"/>
    <mergeCell ref="AN33:AP34"/>
    <mergeCell ref="AQ33:AQ34"/>
    <mergeCell ref="AA33:AA34"/>
    <mergeCell ref="AB33:AB34"/>
    <mergeCell ref="AC33:AC34"/>
    <mergeCell ref="AF33:AF34"/>
    <mergeCell ref="AG33:AG34"/>
    <mergeCell ref="AH33:AH34"/>
    <mergeCell ref="S33:S34"/>
    <mergeCell ref="T33:T34"/>
    <mergeCell ref="U33:U34"/>
    <mergeCell ref="BA33:BA34"/>
    <mergeCell ref="BB33:BB34"/>
    <mergeCell ref="C34:D34"/>
    <mergeCell ref="AD34:AE34"/>
    <mergeCell ref="AV33:AV34"/>
    <mergeCell ref="AW33:AW34"/>
    <mergeCell ref="AX33:AZ34"/>
    <mergeCell ref="V33:V34"/>
    <mergeCell ref="W33:Y34"/>
    <mergeCell ref="Z33:Z34"/>
    <mergeCell ref="J33:J34"/>
    <mergeCell ref="K33:K34"/>
    <mergeCell ref="L33:L34"/>
    <mergeCell ref="M33:O34"/>
    <mergeCell ref="P33:P34"/>
    <mergeCell ref="Q33:Q34"/>
    <mergeCell ref="AH35:AH36"/>
    <mergeCell ref="S35:S36"/>
    <mergeCell ref="T35:T36"/>
    <mergeCell ref="U35:U36"/>
    <mergeCell ref="V35:V36"/>
    <mergeCell ref="W35:Y36"/>
    <mergeCell ref="Z35:Z36"/>
    <mergeCell ref="BA35:BA36"/>
    <mergeCell ref="J35:J36"/>
    <mergeCell ref="K35:K36"/>
    <mergeCell ref="L35:L36"/>
    <mergeCell ref="M35:O36"/>
    <mergeCell ref="P35:P36"/>
    <mergeCell ref="Q35:Q36"/>
    <mergeCell ref="AC35:AC36"/>
    <mergeCell ref="AF35:AF36"/>
    <mergeCell ref="BB35:BB36"/>
    <mergeCell ref="C36:D36"/>
    <mergeCell ref="AD36:AE36"/>
    <mergeCell ref="A37:A38"/>
    <mergeCell ref="B37:B38"/>
    <mergeCell ref="E37:E38"/>
    <mergeCell ref="F37:F38"/>
    <mergeCell ref="G37:G38"/>
    <mergeCell ref="I37:I38"/>
    <mergeCell ref="AR35:AR36"/>
    <mergeCell ref="AT35:AT36"/>
    <mergeCell ref="AU35:AU36"/>
    <mergeCell ref="AV35:AV36"/>
    <mergeCell ref="AW35:AW36"/>
    <mergeCell ref="AX35:AZ36"/>
    <mergeCell ref="AJ35:AJ36"/>
    <mergeCell ref="AK35:AK36"/>
    <mergeCell ref="AL35:AL36"/>
    <mergeCell ref="AM35:AM36"/>
    <mergeCell ref="AN35:AP36"/>
    <mergeCell ref="AQ35:AQ36"/>
    <mergeCell ref="AA35:AA36"/>
    <mergeCell ref="AB35:AB36"/>
    <mergeCell ref="AG35:AG36"/>
    <mergeCell ref="A39:A40"/>
    <mergeCell ref="B39:B40"/>
    <mergeCell ref="E39:E40"/>
    <mergeCell ref="F39:F40"/>
    <mergeCell ref="G39:G40"/>
    <mergeCell ref="I39:I40"/>
    <mergeCell ref="AR37:AR38"/>
    <mergeCell ref="AT37:AT38"/>
    <mergeCell ref="AU37:AU38"/>
    <mergeCell ref="AJ37:AJ38"/>
    <mergeCell ref="AK37:AK38"/>
    <mergeCell ref="AL37:AL38"/>
    <mergeCell ref="AM37:AM38"/>
    <mergeCell ref="AN37:AP38"/>
    <mergeCell ref="AQ37:AQ38"/>
    <mergeCell ref="AA37:AA38"/>
    <mergeCell ref="AB37:AB38"/>
    <mergeCell ref="AC37:AC38"/>
    <mergeCell ref="AF37:AF38"/>
    <mergeCell ref="AG37:AG38"/>
    <mergeCell ref="AH37:AH38"/>
    <mergeCell ref="S37:S38"/>
    <mergeCell ref="T37:T38"/>
    <mergeCell ref="U37:U38"/>
    <mergeCell ref="BA37:BA38"/>
    <mergeCell ref="BB37:BB38"/>
    <mergeCell ref="C38:D38"/>
    <mergeCell ref="AD38:AE38"/>
    <mergeCell ref="AV37:AV38"/>
    <mergeCell ref="AW37:AW38"/>
    <mergeCell ref="AX37:AZ38"/>
    <mergeCell ref="V37:V38"/>
    <mergeCell ref="W37:Y38"/>
    <mergeCell ref="Z37:Z38"/>
    <mergeCell ref="J37:J38"/>
    <mergeCell ref="K37:K38"/>
    <mergeCell ref="L37:L38"/>
    <mergeCell ref="M37:O38"/>
    <mergeCell ref="P37:P38"/>
    <mergeCell ref="Q37:Q38"/>
    <mergeCell ref="AH39:AH40"/>
    <mergeCell ref="S39:S40"/>
    <mergeCell ref="T39:T40"/>
    <mergeCell ref="U39:U40"/>
    <mergeCell ref="V39:V40"/>
    <mergeCell ref="W39:Y40"/>
    <mergeCell ref="Z39:Z40"/>
    <mergeCell ref="BA39:BA40"/>
    <mergeCell ref="J39:J40"/>
    <mergeCell ref="K39:K40"/>
    <mergeCell ref="L39:L40"/>
    <mergeCell ref="M39:O40"/>
    <mergeCell ref="P39:P40"/>
    <mergeCell ref="Q39:Q40"/>
    <mergeCell ref="AC39:AC40"/>
    <mergeCell ref="AF39:AF40"/>
    <mergeCell ref="BB39:BB40"/>
    <mergeCell ref="C40:D40"/>
    <mergeCell ref="AD40:AE40"/>
    <mergeCell ref="A41:A42"/>
    <mergeCell ref="B41:B42"/>
    <mergeCell ref="E41:E42"/>
    <mergeCell ref="F41:F42"/>
    <mergeCell ref="G41:G42"/>
    <mergeCell ref="I41:I42"/>
    <mergeCell ref="AR39:AR40"/>
    <mergeCell ref="AT39:AT40"/>
    <mergeCell ref="AU39:AU40"/>
    <mergeCell ref="AV39:AV40"/>
    <mergeCell ref="AW39:AW40"/>
    <mergeCell ref="AX39:AZ40"/>
    <mergeCell ref="AJ39:AJ40"/>
    <mergeCell ref="AK39:AK40"/>
    <mergeCell ref="AL39:AL40"/>
    <mergeCell ref="AM39:AM40"/>
    <mergeCell ref="AN39:AP40"/>
    <mergeCell ref="AQ39:AQ40"/>
    <mergeCell ref="AA39:AA40"/>
    <mergeCell ref="AB39:AB40"/>
    <mergeCell ref="AG39:AG40"/>
    <mergeCell ref="A43:A44"/>
    <mergeCell ref="B43:B44"/>
    <mergeCell ref="E43:E44"/>
    <mergeCell ref="F43:F44"/>
    <mergeCell ref="G43:G44"/>
    <mergeCell ref="I43:I44"/>
    <mergeCell ref="AR41:AR42"/>
    <mergeCell ref="AT41:AT42"/>
    <mergeCell ref="AU41:AU42"/>
    <mergeCell ref="AJ41:AJ42"/>
    <mergeCell ref="AK41:AK42"/>
    <mergeCell ref="AL41:AL42"/>
    <mergeCell ref="AM41:AM42"/>
    <mergeCell ref="AN41:AP42"/>
    <mergeCell ref="AQ41:AQ42"/>
    <mergeCell ref="AA41:AA42"/>
    <mergeCell ref="AB41:AB42"/>
    <mergeCell ref="AC41:AC42"/>
    <mergeCell ref="AF41:AF42"/>
    <mergeCell ref="AG41:AG42"/>
    <mergeCell ref="AH41:AH42"/>
    <mergeCell ref="S41:S42"/>
    <mergeCell ref="T41:T42"/>
    <mergeCell ref="U41:U42"/>
    <mergeCell ref="BA41:BA42"/>
    <mergeCell ref="BB41:BB42"/>
    <mergeCell ref="C42:D42"/>
    <mergeCell ref="AD42:AE42"/>
    <mergeCell ref="AV41:AV42"/>
    <mergeCell ref="AW41:AW42"/>
    <mergeCell ref="AX41:AZ42"/>
    <mergeCell ref="V41:V42"/>
    <mergeCell ref="W41:Y42"/>
    <mergeCell ref="Z41:Z42"/>
    <mergeCell ref="J41:J42"/>
    <mergeCell ref="K41:K42"/>
    <mergeCell ref="L41:L42"/>
    <mergeCell ref="M41:O42"/>
    <mergeCell ref="P41:P42"/>
    <mergeCell ref="Q41:Q42"/>
    <mergeCell ref="AH43:AH44"/>
    <mergeCell ref="S43:S44"/>
    <mergeCell ref="T43:T44"/>
    <mergeCell ref="U43:U44"/>
    <mergeCell ref="V43:V44"/>
    <mergeCell ref="W43:Y44"/>
    <mergeCell ref="Z43:Z44"/>
    <mergeCell ref="BA43:BA44"/>
    <mergeCell ref="J43:J44"/>
    <mergeCell ref="K43:K44"/>
    <mergeCell ref="L43:L44"/>
    <mergeCell ref="M43:O44"/>
    <mergeCell ref="P43:P44"/>
    <mergeCell ref="Q43:Q44"/>
    <mergeCell ref="AC43:AC44"/>
    <mergeCell ref="AF43:AF44"/>
    <mergeCell ref="BB43:BB44"/>
    <mergeCell ref="C44:D44"/>
    <mergeCell ref="AD44:AE44"/>
    <mergeCell ref="A45:A46"/>
    <mergeCell ref="B45:B46"/>
    <mergeCell ref="E45:E46"/>
    <mergeCell ref="F45:F46"/>
    <mergeCell ref="G45:G46"/>
    <mergeCell ref="I45:I46"/>
    <mergeCell ref="AR43:AR44"/>
    <mergeCell ref="AT43:AT44"/>
    <mergeCell ref="AU43:AU44"/>
    <mergeCell ref="AV43:AV44"/>
    <mergeCell ref="AW43:AW44"/>
    <mergeCell ref="AX43:AZ44"/>
    <mergeCell ref="AJ43:AJ44"/>
    <mergeCell ref="AK43:AK44"/>
    <mergeCell ref="AL43:AL44"/>
    <mergeCell ref="AM43:AM44"/>
    <mergeCell ref="AN43:AP44"/>
    <mergeCell ref="AQ43:AQ44"/>
    <mergeCell ref="AA43:AA44"/>
    <mergeCell ref="AB43:AB44"/>
    <mergeCell ref="AG43:AG44"/>
    <mergeCell ref="A47:A48"/>
    <mergeCell ref="B47:B48"/>
    <mergeCell ref="E47:E48"/>
    <mergeCell ref="F47:F48"/>
    <mergeCell ref="G47:G48"/>
    <mergeCell ref="I47:I48"/>
    <mergeCell ref="AR45:AR46"/>
    <mergeCell ref="AT45:AT46"/>
    <mergeCell ref="AU45:AU46"/>
    <mergeCell ref="AJ45:AJ46"/>
    <mergeCell ref="AK45:AK46"/>
    <mergeCell ref="AL45:AL46"/>
    <mergeCell ref="AM45:AM46"/>
    <mergeCell ref="AN45:AP46"/>
    <mergeCell ref="AQ45:AQ46"/>
    <mergeCell ref="AA45:AA46"/>
    <mergeCell ref="AB45:AB46"/>
    <mergeCell ref="AC45:AC46"/>
    <mergeCell ref="AF45:AF46"/>
    <mergeCell ref="AG45:AG46"/>
    <mergeCell ref="AH45:AH46"/>
    <mergeCell ref="S45:S46"/>
    <mergeCell ref="T45:T46"/>
    <mergeCell ref="U45:U46"/>
    <mergeCell ref="J47:J48"/>
    <mergeCell ref="K47:K48"/>
    <mergeCell ref="L47:L48"/>
    <mergeCell ref="M47:O48"/>
    <mergeCell ref="P47:P48"/>
    <mergeCell ref="Q47:Q48"/>
    <mergeCell ref="BA45:BA46"/>
    <mergeCell ref="BB45:BB46"/>
    <mergeCell ref="C46:D46"/>
    <mergeCell ref="AD46:AE46"/>
    <mergeCell ref="AV45:AV46"/>
    <mergeCell ref="AW45:AW46"/>
    <mergeCell ref="AX45:AZ46"/>
    <mergeCell ref="V45:V46"/>
    <mergeCell ref="W45:Y46"/>
    <mergeCell ref="Z45:Z46"/>
    <mergeCell ref="J45:J46"/>
    <mergeCell ref="K45:K46"/>
    <mergeCell ref="L45:L46"/>
    <mergeCell ref="M45:O46"/>
    <mergeCell ref="P45:P46"/>
    <mergeCell ref="Q45:Q46"/>
    <mergeCell ref="AC47:AC48"/>
    <mergeCell ref="AF47:AF48"/>
    <mergeCell ref="AG47:AG48"/>
    <mergeCell ref="AH47:AH48"/>
    <mergeCell ref="S47:S48"/>
    <mergeCell ref="T47:T48"/>
    <mergeCell ref="U47:U48"/>
    <mergeCell ref="V47:V48"/>
    <mergeCell ref="W47:Y48"/>
    <mergeCell ref="Z47:Z48"/>
    <mergeCell ref="BA47:BA48"/>
    <mergeCell ref="BB47:BB48"/>
    <mergeCell ref="C48:D48"/>
    <mergeCell ref="AD48:AE48"/>
    <mergeCell ref="A49:A50"/>
    <mergeCell ref="B49:B50"/>
    <mergeCell ref="E49:E50"/>
    <mergeCell ref="F49:F50"/>
    <mergeCell ref="G49:G50"/>
    <mergeCell ref="I49:I50"/>
    <mergeCell ref="AR47:AR48"/>
    <mergeCell ref="AT47:AT48"/>
    <mergeCell ref="AU47:AU48"/>
    <mergeCell ref="AV47:AV48"/>
    <mergeCell ref="AW47:AW48"/>
    <mergeCell ref="AX47:AZ48"/>
    <mergeCell ref="AJ47:AJ48"/>
    <mergeCell ref="AK47:AK48"/>
    <mergeCell ref="AL47:AL48"/>
    <mergeCell ref="AM47:AM48"/>
    <mergeCell ref="AN47:AP48"/>
    <mergeCell ref="AQ47:AQ48"/>
    <mergeCell ref="AA47:AA48"/>
    <mergeCell ref="AB47:AB48"/>
    <mergeCell ref="U49:U50"/>
    <mergeCell ref="V49:V50"/>
    <mergeCell ref="W49:Y50"/>
    <mergeCell ref="Z49:Z50"/>
    <mergeCell ref="J49:J50"/>
    <mergeCell ref="K49:K50"/>
    <mergeCell ref="L49:L50"/>
    <mergeCell ref="M49:O50"/>
    <mergeCell ref="P49:P50"/>
    <mergeCell ref="Q49:Q50"/>
    <mergeCell ref="BA49:BA50"/>
    <mergeCell ref="BB49:BB50"/>
    <mergeCell ref="C50:D50"/>
    <mergeCell ref="AD50:AE50"/>
    <mergeCell ref="AR49:AR50"/>
    <mergeCell ref="AT49:AT50"/>
    <mergeCell ref="AU49:AU50"/>
    <mergeCell ref="AV49:AV50"/>
    <mergeCell ref="AW49:AW50"/>
    <mergeCell ref="AX49:AZ50"/>
    <mergeCell ref="AJ49:AJ50"/>
    <mergeCell ref="AK49:AK50"/>
    <mergeCell ref="AL49:AL50"/>
    <mergeCell ref="AM49:AM50"/>
    <mergeCell ref="AN49:AP50"/>
    <mergeCell ref="AQ49:AQ50"/>
    <mergeCell ref="AA49:AA50"/>
    <mergeCell ref="AB49:AB50"/>
    <mergeCell ref="AC49:AC50"/>
    <mergeCell ref="AF49:AF50"/>
    <mergeCell ref="AG49:AG50"/>
    <mergeCell ref="AH49:AH50"/>
    <mergeCell ref="S49:S50"/>
    <mergeCell ref="T49:T50"/>
  </mergeCells>
  <phoneticPr fontId="4"/>
  <conditionalFormatting sqref="C3:C4">
    <cfRule type="cellIs" dxfId="16" priority="1" operator="equal">
      <formula>0</formula>
    </cfRule>
  </conditionalFormatting>
  <dataValidations count="2">
    <dataValidation imeMode="halfAlpha" allowBlank="1" showInputMessage="1" showErrorMessage="1" sqref="F11:F50 P11:P50 H11:I50 K11:K50 AG13:AG14 AJ11:AJ16 AT11:AT16"/>
    <dataValidation type="list" allowBlank="1" showInputMessage="1" showErrorMessage="1" sqref="L11:L50 V11:V50 AM19 AM11:AM15 AM17 AM21:AM50 AW11:AW50">
      <formula1>"実施校体育館,音楽室,その他教室,合同開催校体育館,ホール等の文化施設,その他"</formula1>
    </dataValidation>
  </dataValidations>
  <printOptions horizontalCentered="1"/>
  <pageMargins left="0.39370078740157483" right="0.39370078740157483" top="0.74803149606299213" bottom="0.74803149606299213" header="0.31496062992125984" footer="0.31496062992125984"/>
  <pageSetup paperSize="8" scale="24" fitToHeight="0" orientation="landscape" cellComments="atEnd" horizontalDpi="1200" verticalDpi="1200" r:id="rId1"/>
  <headerFooter>
    <oddFooter>&amp;R&amp;A
&amp;D</oddFooter>
  </headerFooter>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249977111117893"/>
    <pageSetUpPr fitToPage="1"/>
  </sheetPr>
  <dimension ref="B1:AM80"/>
  <sheetViews>
    <sheetView showGridLines="0" view="pageBreakPreview" zoomScale="55" zoomScaleNormal="70" zoomScaleSheetLayoutView="55" workbookViewId="0">
      <selection activeCell="AF9" sqref="AF9:AG15"/>
    </sheetView>
  </sheetViews>
  <sheetFormatPr defaultColWidth="3.25" defaultRowHeight="18" customHeight="1"/>
  <cols>
    <col min="1" max="1" width="3.25" style="75"/>
    <col min="2" max="2" width="9.75" style="75" customWidth="1"/>
    <col min="3" max="3" width="16.875" style="75" customWidth="1"/>
    <col min="4" max="4" width="22.875" style="75" customWidth="1"/>
    <col min="5" max="5" width="19.375" style="75" customWidth="1"/>
    <col min="6" max="6" width="3.625" style="75" customWidth="1"/>
    <col min="7" max="7" width="3.875" style="75" customWidth="1"/>
    <col min="8" max="9" width="3.25" style="75"/>
    <col min="10" max="10" width="15.5" style="75" customWidth="1"/>
    <col min="11" max="11" width="15.25" style="75" customWidth="1"/>
    <col min="12" max="12" width="11.5" style="75" customWidth="1"/>
    <col min="13" max="13" width="18.5" style="75" customWidth="1"/>
    <col min="14" max="14" width="15.625" style="75" customWidth="1"/>
    <col min="15" max="15" width="14.625" style="75" customWidth="1"/>
    <col min="16" max="16" width="16.125" style="75" customWidth="1"/>
    <col min="17" max="17" width="15.75" style="75" customWidth="1"/>
    <col min="18" max="19" width="3.25" style="75"/>
    <col min="20" max="20" width="9.75" style="75" customWidth="1"/>
    <col min="21" max="21" width="16.875" style="75" customWidth="1"/>
    <col min="22" max="22" width="22.875" style="75" customWidth="1"/>
    <col min="23" max="23" width="19.375" style="75" customWidth="1"/>
    <col min="24" max="24" width="3.625" style="75" customWidth="1"/>
    <col min="25" max="25" width="3.875" style="75" customWidth="1"/>
    <col min="26" max="27" width="3.25" style="75"/>
    <col min="28" max="28" width="15.5" style="75" customWidth="1"/>
    <col min="29" max="29" width="15.25" style="75" customWidth="1"/>
    <col min="30" max="30" width="11.5" style="75" customWidth="1"/>
    <col min="31" max="31" width="18.5" style="75" customWidth="1"/>
    <col min="32" max="32" width="15.625" style="75" customWidth="1"/>
    <col min="33" max="33" width="14.625" style="75" customWidth="1"/>
    <col min="34" max="34" width="16.125" style="75" customWidth="1"/>
    <col min="35" max="35" width="15.75" style="75" customWidth="1"/>
    <col min="36" max="16384" width="3.25" style="75"/>
  </cols>
  <sheetData>
    <row r="1" spans="2:36" ht="30" customHeight="1">
      <c r="B1" s="1" t="s">
        <v>215</v>
      </c>
      <c r="C1" s="1"/>
      <c r="D1" s="71" t="s">
        <v>63</v>
      </c>
      <c r="E1" s="72">
        <f>【様式1】実施計画書!C3</f>
        <v>0</v>
      </c>
      <c r="F1" s="73"/>
      <c r="G1" s="73"/>
      <c r="H1" s="73"/>
      <c r="I1" s="73"/>
      <c r="J1" s="73"/>
      <c r="K1" s="74"/>
      <c r="Q1" s="76" t="str">
        <f>【様式1】実施計画書!Y1</f>
        <v>UNI6-00</v>
      </c>
      <c r="S1" s="77"/>
      <c r="T1" s="1" t="s">
        <v>215</v>
      </c>
      <c r="U1" s="1"/>
      <c r="V1" s="78" t="s">
        <v>63</v>
      </c>
      <c r="W1" s="1397" t="s">
        <v>216</v>
      </c>
      <c r="X1" s="1398"/>
      <c r="Y1" s="1398"/>
      <c r="Z1" s="1398"/>
      <c r="AA1" s="1398"/>
      <c r="AB1" s="1398"/>
      <c r="AC1" s="79"/>
      <c r="AD1" s="77"/>
      <c r="AE1" s="77"/>
      <c r="AF1" s="77"/>
      <c r="AG1" s="77"/>
      <c r="AH1" s="77"/>
      <c r="AI1" s="282" t="s">
        <v>4</v>
      </c>
      <c r="AJ1" s="77"/>
    </row>
    <row r="2" spans="2:36" ht="18" customHeight="1">
      <c r="C2" s="80"/>
      <c r="D2" s="80"/>
      <c r="E2" s="80"/>
      <c r="F2" s="80"/>
      <c r="G2" s="80"/>
      <c r="H2" s="80"/>
      <c r="I2" s="80"/>
      <c r="J2" s="80"/>
      <c r="K2" s="80"/>
      <c r="L2" s="84"/>
      <c r="M2" s="81" t="s">
        <v>15</v>
      </c>
      <c r="N2" s="82"/>
      <c r="O2" s="83"/>
      <c r="P2" s="83"/>
      <c r="Q2" s="83"/>
      <c r="R2" s="84"/>
      <c r="S2" s="77"/>
      <c r="T2" s="77"/>
      <c r="U2" s="85"/>
      <c r="V2" s="85"/>
      <c r="W2" s="85"/>
      <c r="X2" s="85"/>
      <c r="Y2" s="85"/>
      <c r="Z2" s="85"/>
      <c r="AA2" s="85"/>
      <c r="AB2" s="85"/>
      <c r="AC2" s="85"/>
      <c r="AD2" s="86"/>
      <c r="AE2" s="81" t="s">
        <v>15</v>
      </c>
      <c r="AF2" s="82"/>
      <c r="AG2" s="83"/>
      <c r="AH2" s="83"/>
      <c r="AI2" s="83"/>
      <c r="AJ2" s="86"/>
    </row>
    <row r="3" spans="2:36" ht="20.100000000000001" customHeight="1">
      <c r="B3" s="283" t="s">
        <v>217</v>
      </c>
      <c r="C3" s="80"/>
      <c r="D3" s="80"/>
      <c r="E3" s="80"/>
      <c r="F3" s="80"/>
      <c r="G3" s="80"/>
      <c r="H3" s="80"/>
      <c r="I3" s="80"/>
      <c r="J3" s="80"/>
      <c r="K3" s="80"/>
      <c r="L3" s="84"/>
      <c r="M3" s="87" t="s">
        <v>64</v>
      </c>
      <c r="N3" s="79"/>
      <c r="O3" s="88"/>
      <c r="P3" s="89"/>
      <c r="Q3" s="88"/>
      <c r="R3" s="84"/>
      <c r="S3" s="77"/>
      <c r="T3" s="284" t="s">
        <v>217</v>
      </c>
      <c r="U3" s="85"/>
      <c r="V3" s="85"/>
      <c r="W3" s="85"/>
      <c r="X3" s="85"/>
      <c r="Y3" s="85"/>
      <c r="Z3" s="85"/>
      <c r="AA3" s="85"/>
      <c r="AB3" s="85"/>
      <c r="AC3" s="85"/>
      <c r="AD3" s="86"/>
      <c r="AE3" s="87" t="s">
        <v>65</v>
      </c>
      <c r="AF3" s="79"/>
      <c r="AG3" s="88"/>
      <c r="AH3" s="89"/>
      <c r="AI3" s="88"/>
      <c r="AJ3" s="86"/>
    </row>
    <row r="4" spans="2:36" ht="20.100000000000001" customHeight="1">
      <c r="B4" s="283" t="s">
        <v>218</v>
      </c>
      <c r="C4" s="80"/>
      <c r="D4" s="80"/>
      <c r="E4" s="80"/>
      <c r="F4" s="80"/>
      <c r="G4" s="80"/>
      <c r="H4" s="80"/>
      <c r="I4" s="80"/>
      <c r="J4" s="80"/>
      <c r="K4" s="80"/>
      <c r="L4" s="84"/>
      <c r="M4" s="90" t="s">
        <v>66</v>
      </c>
      <c r="N4" s="91"/>
      <c r="O4" s="92"/>
      <c r="P4" s="93" t="s">
        <v>67</v>
      </c>
      <c r="Q4" s="92"/>
      <c r="R4" s="84"/>
      <c r="S4" s="77"/>
      <c r="T4" s="284" t="s">
        <v>218</v>
      </c>
      <c r="U4" s="85"/>
      <c r="V4" s="85"/>
      <c r="W4" s="85"/>
      <c r="X4" s="85"/>
      <c r="Y4" s="85"/>
      <c r="Z4" s="85"/>
      <c r="AA4" s="85"/>
      <c r="AB4" s="85"/>
      <c r="AC4" s="85"/>
      <c r="AD4" s="86"/>
      <c r="AE4" s="94" t="s">
        <v>66</v>
      </c>
      <c r="AF4" s="95"/>
      <c r="AG4" s="96"/>
      <c r="AH4" s="97" t="s">
        <v>67</v>
      </c>
      <c r="AI4" s="96"/>
      <c r="AJ4" s="86"/>
    </row>
    <row r="5" spans="2:36" ht="20.100000000000001" customHeight="1">
      <c r="B5" s="283"/>
      <c r="C5" s="80"/>
      <c r="D5" s="80"/>
      <c r="E5" s="80"/>
      <c r="F5" s="80"/>
      <c r="G5" s="80"/>
      <c r="H5" s="80"/>
      <c r="I5" s="80"/>
      <c r="J5" s="80"/>
      <c r="K5" s="80"/>
      <c r="L5" s="84"/>
      <c r="M5" s="285" t="s">
        <v>219</v>
      </c>
      <c r="N5" s="91"/>
      <c r="O5" s="92"/>
      <c r="P5" s="93"/>
      <c r="Q5" s="92"/>
      <c r="R5" s="84"/>
      <c r="S5" s="77"/>
      <c r="T5" s="284"/>
      <c r="U5" s="85"/>
      <c r="V5" s="85"/>
      <c r="W5" s="85"/>
      <c r="X5" s="85"/>
      <c r="Y5" s="85"/>
      <c r="Z5" s="85"/>
      <c r="AA5" s="85"/>
      <c r="AB5" s="85"/>
      <c r="AC5" s="85"/>
      <c r="AD5" s="86"/>
      <c r="AE5" s="286" t="s">
        <v>219</v>
      </c>
      <c r="AF5" s="95"/>
      <c r="AG5" s="96"/>
      <c r="AH5" s="97"/>
      <c r="AI5" s="96"/>
      <c r="AJ5" s="86"/>
    </row>
    <row r="6" spans="2:36" ht="18" customHeight="1" thickBot="1">
      <c r="B6" s="80"/>
      <c r="C6" s="80"/>
      <c r="D6" s="80"/>
      <c r="E6" s="80"/>
      <c r="F6" s="80"/>
      <c r="G6" s="80"/>
      <c r="H6" s="80"/>
      <c r="I6" s="80"/>
      <c r="J6" s="80"/>
      <c r="K6" s="80"/>
      <c r="L6" s="75" t="s">
        <v>69</v>
      </c>
      <c r="R6" s="84"/>
      <c r="S6" s="77"/>
      <c r="T6" s="85"/>
      <c r="U6" s="85"/>
      <c r="V6" s="85"/>
      <c r="W6" s="85"/>
      <c r="X6" s="85"/>
      <c r="Y6" s="85"/>
      <c r="Z6" s="85"/>
      <c r="AA6" s="85"/>
      <c r="AB6" s="85"/>
      <c r="AC6" s="85"/>
      <c r="AD6" s="77" t="s">
        <v>69</v>
      </c>
      <c r="AE6" s="77"/>
      <c r="AF6" s="77"/>
      <c r="AG6" s="77"/>
      <c r="AH6" s="77"/>
      <c r="AI6" s="77"/>
      <c r="AJ6" s="86"/>
    </row>
    <row r="7" spans="2:36" ht="18" customHeight="1" thickBot="1">
      <c r="B7" s="106" t="s">
        <v>70</v>
      </c>
      <c r="K7" s="99"/>
      <c r="L7" s="1399" t="s">
        <v>71</v>
      </c>
      <c r="M7" s="1400"/>
      <c r="N7" s="1517" t="s">
        <v>72</v>
      </c>
      <c r="O7" s="1518"/>
      <c r="P7" s="1519" t="s">
        <v>73</v>
      </c>
      <c r="Q7" s="1521" t="s">
        <v>74</v>
      </c>
      <c r="R7" s="84"/>
      <c r="S7" s="77"/>
      <c r="T7" s="108" t="s">
        <v>70</v>
      </c>
      <c r="U7" s="77"/>
      <c r="V7" s="77"/>
      <c r="W7" s="77"/>
      <c r="X7" s="77"/>
      <c r="Y7" s="77"/>
      <c r="Z7" s="77"/>
      <c r="AA7" s="77"/>
      <c r="AB7" s="77"/>
      <c r="AC7" s="101"/>
      <c r="AD7" s="1399" t="s">
        <v>71</v>
      </c>
      <c r="AE7" s="1400"/>
      <c r="AF7" s="1517" t="s">
        <v>72</v>
      </c>
      <c r="AG7" s="1518"/>
      <c r="AH7" s="1519" t="s">
        <v>73</v>
      </c>
      <c r="AI7" s="1521" t="s">
        <v>74</v>
      </c>
      <c r="AJ7" s="86"/>
    </row>
    <row r="8" spans="2:36" ht="18" customHeight="1" thickBot="1">
      <c r="B8" s="1500"/>
      <c r="C8" s="1501"/>
      <c r="D8" s="287" t="s">
        <v>72</v>
      </c>
      <c r="E8" s="1500" t="s">
        <v>76</v>
      </c>
      <c r="F8" s="1501"/>
      <c r="G8" s="1502" t="s">
        <v>74</v>
      </c>
      <c r="H8" s="1502"/>
      <c r="I8" s="1502"/>
      <c r="J8" s="1501"/>
      <c r="L8" s="111" t="s">
        <v>77</v>
      </c>
      <c r="M8" s="112" t="s">
        <v>78</v>
      </c>
      <c r="N8" s="1503" t="s">
        <v>79</v>
      </c>
      <c r="O8" s="1504"/>
      <c r="P8" s="1520"/>
      <c r="Q8" s="1522"/>
      <c r="S8" s="77"/>
      <c r="T8" s="1500"/>
      <c r="U8" s="1501"/>
      <c r="V8" s="287" t="s">
        <v>72</v>
      </c>
      <c r="W8" s="1500" t="s">
        <v>76</v>
      </c>
      <c r="X8" s="1501"/>
      <c r="Y8" s="1502" t="s">
        <v>74</v>
      </c>
      <c r="Z8" s="1502"/>
      <c r="AA8" s="1502"/>
      <c r="AB8" s="1501"/>
      <c r="AC8" s="77"/>
      <c r="AD8" s="111" t="s">
        <v>77</v>
      </c>
      <c r="AE8" s="112" t="s">
        <v>78</v>
      </c>
      <c r="AF8" s="1503" t="s">
        <v>79</v>
      </c>
      <c r="AG8" s="1504"/>
      <c r="AH8" s="1520"/>
      <c r="AI8" s="1522"/>
      <c r="AJ8" s="77"/>
    </row>
    <row r="9" spans="2:36" ht="18" customHeight="1">
      <c r="B9" s="1505" t="s">
        <v>81</v>
      </c>
      <c r="C9" s="1506"/>
      <c r="D9" s="288">
        <f>SUM(N16:O16)</f>
        <v>0</v>
      </c>
      <c r="E9" s="1507">
        <f>P16</f>
        <v>0</v>
      </c>
      <c r="F9" s="1508"/>
      <c r="G9" s="1509">
        <f t="shared" ref="G9:G14" si="0">E9-D9</f>
        <v>0</v>
      </c>
      <c r="H9" s="1509"/>
      <c r="I9" s="1509"/>
      <c r="J9" s="1510"/>
      <c r="L9" s="1388" t="s">
        <v>82</v>
      </c>
      <c r="M9" s="289" t="s">
        <v>83</v>
      </c>
      <c r="N9" s="1511">
        <f>【様式2】見積書!N9:O9</f>
        <v>0</v>
      </c>
      <c r="O9" s="1512"/>
      <c r="P9" s="290">
        <f>D27</f>
        <v>0</v>
      </c>
      <c r="Q9" s="291">
        <f>P9-SUM(N9)</f>
        <v>0</v>
      </c>
      <c r="S9" s="77"/>
      <c r="T9" s="1505" t="s">
        <v>81</v>
      </c>
      <c r="U9" s="1506"/>
      <c r="V9" s="288">
        <v>1703250</v>
      </c>
      <c r="W9" s="1507">
        <v>1703250</v>
      </c>
      <c r="X9" s="1508"/>
      <c r="Y9" s="1509">
        <v>0</v>
      </c>
      <c r="Z9" s="1509"/>
      <c r="AA9" s="1509"/>
      <c r="AB9" s="1510"/>
      <c r="AC9" s="77"/>
      <c r="AD9" s="1388" t="s">
        <v>82</v>
      </c>
      <c r="AE9" s="289" t="s">
        <v>83</v>
      </c>
      <c r="AF9" s="1511">
        <v>525000</v>
      </c>
      <c r="AG9" s="1512"/>
      <c r="AH9" s="290">
        <v>525000</v>
      </c>
      <c r="AI9" s="291">
        <v>0</v>
      </c>
      <c r="AJ9" s="77"/>
    </row>
    <row r="10" spans="2:36" ht="21.2" customHeight="1">
      <c r="B10" s="1513" t="s">
        <v>85</v>
      </c>
      <c r="C10" s="1514"/>
      <c r="D10" s="292">
        <f>SUM(N30:O30)</f>
        <v>0</v>
      </c>
      <c r="E10" s="1515">
        <f>P30</f>
        <v>0</v>
      </c>
      <c r="F10" s="1516"/>
      <c r="G10" s="1492">
        <f t="shared" si="0"/>
        <v>0</v>
      </c>
      <c r="H10" s="1492"/>
      <c r="I10" s="1492"/>
      <c r="J10" s="1493"/>
      <c r="L10" s="1389"/>
      <c r="M10" s="293" t="s">
        <v>86</v>
      </c>
      <c r="N10" s="1466">
        <f>【様式2】見積書!N10:O10</f>
        <v>0</v>
      </c>
      <c r="O10" s="1467"/>
      <c r="P10" s="294">
        <f>SUM(D21,D33)</f>
        <v>0</v>
      </c>
      <c r="Q10" s="295">
        <f t="shared" ref="Q10:Q15" si="1">P10-SUM(N10:O10)</f>
        <v>0</v>
      </c>
      <c r="S10" s="77"/>
      <c r="T10" s="1513" t="s">
        <v>85</v>
      </c>
      <c r="U10" s="1514"/>
      <c r="V10" s="292">
        <v>498990</v>
      </c>
      <c r="W10" s="1515">
        <v>498990</v>
      </c>
      <c r="X10" s="1516"/>
      <c r="Y10" s="1492">
        <v>0</v>
      </c>
      <c r="Z10" s="1492"/>
      <c r="AA10" s="1492"/>
      <c r="AB10" s="1493"/>
      <c r="AC10" s="77"/>
      <c r="AD10" s="1389"/>
      <c r="AE10" s="1152" t="s">
        <v>86</v>
      </c>
      <c r="AF10" s="1466">
        <v>162750</v>
      </c>
      <c r="AG10" s="1467"/>
      <c r="AH10" s="294">
        <v>162750</v>
      </c>
      <c r="AI10" s="295">
        <v>0</v>
      </c>
      <c r="AJ10" s="77"/>
    </row>
    <row r="11" spans="2:36" ht="21.2" customHeight="1" thickBot="1">
      <c r="B11" s="1488" t="s">
        <v>87</v>
      </c>
      <c r="C11" s="1489"/>
      <c r="D11" s="296">
        <f>N31</f>
        <v>0</v>
      </c>
      <c r="E11" s="1490">
        <f>P31</f>
        <v>0</v>
      </c>
      <c r="F11" s="1491"/>
      <c r="G11" s="1480">
        <f t="shared" si="0"/>
        <v>0</v>
      </c>
      <c r="H11" s="1480"/>
      <c r="I11" s="1480"/>
      <c r="J11" s="1481"/>
      <c r="L11" s="1389"/>
      <c r="M11" s="297" t="s">
        <v>88</v>
      </c>
      <c r="N11" s="1466">
        <f>【様式2】見積書!N11:O11</f>
        <v>0</v>
      </c>
      <c r="O11" s="1467"/>
      <c r="P11" s="294">
        <f>SUMIF($B$36:$B$110,M11,$K$36:$K$110)</f>
        <v>0</v>
      </c>
      <c r="Q11" s="295">
        <f t="shared" si="1"/>
        <v>0</v>
      </c>
      <c r="S11" s="77"/>
      <c r="T11" s="1488" t="s">
        <v>87</v>
      </c>
      <c r="U11" s="1489"/>
      <c r="V11" s="296">
        <v>220224</v>
      </c>
      <c r="W11" s="1490">
        <v>220224</v>
      </c>
      <c r="X11" s="1491"/>
      <c r="Y11" s="1480">
        <v>0</v>
      </c>
      <c r="Z11" s="1480"/>
      <c r="AA11" s="1480"/>
      <c r="AB11" s="1481"/>
      <c r="AC11" s="77"/>
      <c r="AD11" s="1389"/>
      <c r="AE11" s="297" t="s">
        <v>88</v>
      </c>
      <c r="AF11" s="1466">
        <f ca="1">SUMIF($T$37:$U$50,AE11,$AC$37:$AC$50)</f>
        <v>231000</v>
      </c>
      <c r="AG11" s="1467"/>
      <c r="AH11" s="294">
        <v>231000</v>
      </c>
      <c r="AI11" s="295">
        <v>0</v>
      </c>
      <c r="AJ11" s="77"/>
    </row>
    <row r="12" spans="2:36" ht="21.2" customHeight="1" thickTop="1">
      <c r="B12" s="1494" t="s">
        <v>89</v>
      </c>
      <c r="C12" s="1495"/>
      <c r="D12" s="298">
        <f>SUM(D9:D11)</f>
        <v>0</v>
      </c>
      <c r="E12" s="1496">
        <f>P32</f>
        <v>0</v>
      </c>
      <c r="F12" s="1497"/>
      <c r="G12" s="1498">
        <f t="shared" si="0"/>
        <v>0</v>
      </c>
      <c r="H12" s="1498"/>
      <c r="I12" s="1498"/>
      <c r="J12" s="1499"/>
      <c r="L12" s="1389"/>
      <c r="M12" s="299" t="s">
        <v>90</v>
      </c>
      <c r="N12" s="1466">
        <f>【様式2】見積書!N12:O12</f>
        <v>0</v>
      </c>
      <c r="O12" s="1467"/>
      <c r="P12" s="294">
        <f>SUMIF($B$36:$B$110,M12,$K$36:$K$110)</f>
        <v>0</v>
      </c>
      <c r="Q12" s="295">
        <f t="shared" si="1"/>
        <v>0</v>
      </c>
      <c r="S12" s="77"/>
      <c r="T12" s="1494" t="s">
        <v>89</v>
      </c>
      <c r="U12" s="1495"/>
      <c r="V12" s="298">
        <v>2422464</v>
      </c>
      <c r="W12" s="1496">
        <v>2422464</v>
      </c>
      <c r="X12" s="1497"/>
      <c r="Y12" s="1498">
        <v>0</v>
      </c>
      <c r="Z12" s="1498"/>
      <c r="AA12" s="1498"/>
      <c r="AB12" s="1499"/>
      <c r="AC12" s="77"/>
      <c r="AD12" s="1389"/>
      <c r="AE12" s="299" t="s">
        <v>90</v>
      </c>
      <c r="AF12" s="1466">
        <f t="shared" ref="AF12:AF15" ca="1" si="2">SUMIF($T$37:$U$50,AE12,$AC$37:$AC$50)</f>
        <v>29700</v>
      </c>
      <c r="AG12" s="1467"/>
      <c r="AH12" s="294">
        <v>29700</v>
      </c>
      <c r="AI12" s="295">
        <v>0</v>
      </c>
      <c r="AJ12" s="77"/>
    </row>
    <row r="13" spans="2:36" ht="21.2" customHeight="1" thickBot="1">
      <c r="B13" s="1488" t="s">
        <v>91</v>
      </c>
      <c r="C13" s="1489"/>
      <c r="D13" s="296">
        <f>N33</f>
        <v>0</v>
      </c>
      <c r="E13" s="1490">
        <f>P33</f>
        <v>0</v>
      </c>
      <c r="F13" s="1491"/>
      <c r="G13" s="1480">
        <f t="shared" si="0"/>
        <v>0</v>
      </c>
      <c r="H13" s="1480"/>
      <c r="I13" s="1480"/>
      <c r="J13" s="1481"/>
      <c r="L13" s="1389"/>
      <c r="M13" s="299" t="s">
        <v>92</v>
      </c>
      <c r="N13" s="1466">
        <f>【様式2】見積書!N13:O13</f>
        <v>0</v>
      </c>
      <c r="O13" s="1467"/>
      <c r="P13" s="294">
        <f>SUMIF($B$36:$B$110,M13,$K$36:$K$110)</f>
        <v>0</v>
      </c>
      <c r="Q13" s="295">
        <f t="shared" si="1"/>
        <v>0</v>
      </c>
      <c r="S13" s="77"/>
      <c r="T13" s="1488" t="s">
        <v>91</v>
      </c>
      <c r="U13" s="1489"/>
      <c r="V13" s="296">
        <v>0</v>
      </c>
      <c r="W13" s="1490"/>
      <c r="X13" s="1491"/>
      <c r="Y13" s="1480">
        <v>0</v>
      </c>
      <c r="Z13" s="1480"/>
      <c r="AA13" s="1480"/>
      <c r="AB13" s="1481"/>
      <c r="AC13" s="77"/>
      <c r="AD13" s="1389"/>
      <c r="AE13" s="299" t="s">
        <v>92</v>
      </c>
      <c r="AF13" s="1466">
        <f t="shared" ca="1" si="2"/>
        <v>508200</v>
      </c>
      <c r="AG13" s="1467"/>
      <c r="AH13" s="294">
        <v>508200</v>
      </c>
      <c r="AI13" s="295">
        <v>0</v>
      </c>
      <c r="AJ13" s="77"/>
    </row>
    <row r="14" spans="2:36" ht="21.2" customHeight="1" thickTop="1" thickBot="1">
      <c r="B14" s="1482" t="s">
        <v>93</v>
      </c>
      <c r="C14" s="1483"/>
      <c r="D14" s="300">
        <f>D12-D13</f>
        <v>0</v>
      </c>
      <c r="E14" s="1484">
        <f>E12-E13</f>
        <v>0</v>
      </c>
      <c r="F14" s="1485"/>
      <c r="G14" s="1486">
        <f t="shared" si="0"/>
        <v>0</v>
      </c>
      <c r="H14" s="1486"/>
      <c r="I14" s="1486"/>
      <c r="J14" s="1487"/>
      <c r="L14" s="1389"/>
      <c r="M14" s="301" t="s">
        <v>94</v>
      </c>
      <c r="N14" s="1466">
        <f>【様式2】見積書!N14:O14</f>
        <v>0</v>
      </c>
      <c r="O14" s="1467"/>
      <c r="P14" s="294">
        <f>SUMIF($B$36:$B$110,M14,$K$36:$K$110)</f>
        <v>0</v>
      </c>
      <c r="Q14" s="295">
        <f t="shared" si="1"/>
        <v>0</v>
      </c>
      <c r="S14" s="77"/>
      <c r="T14" s="1482" t="s">
        <v>93</v>
      </c>
      <c r="U14" s="1483"/>
      <c r="V14" s="300">
        <v>2422464</v>
      </c>
      <c r="W14" s="1484">
        <v>2422464</v>
      </c>
      <c r="X14" s="1485"/>
      <c r="Y14" s="1486">
        <v>0</v>
      </c>
      <c r="Z14" s="1486"/>
      <c r="AA14" s="1486"/>
      <c r="AB14" s="1487"/>
      <c r="AC14" s="77"/>
      <c r="AD14" s="1389"/>
      <c r="AE14" s="301" t="s">
        <v>94</v>
      </c>
      <c r="AF14" s="1466">
        <f t="shared" ca="1" si="2"/>
        <v>191600</v>
      </c>
      <c r="AG14" s="1467"/>
      <c r="AH14" s="294">
        <v>191600</v>
      </c>
      <c r="AI14" s="295">
        <v>0</v>
      </c>
      <c r="AJ14" s="77"/>
    </row>
    <row r="15" spans="2:36" ht="21.2" customHeight="1" thickBot="1">
      <c r="L15" s="1389"/>
      <c r="M15" s="302" t="s">
        <v>95</v>
      </c>
      <c r="N15" s="1474">
        <f>【様式2】見積書!N15:O15</f>
        <v>0</v>
      </c>
      <c r="O15" s="1475"/>
      <c r="P15" s="303">
        <f>SUMIF($B$36:$B$110,M15,$K$36:$K$110)</f>
        <v>0</v>
      </c>
      <c r="Q15" s="304">
        <f t="shared" si="1"/>
        <v>0</v>
      </c>
      <c r="S15" s="77"/>
      <c r="T15" s="77"/>
      <c r="U15" s="77"/>
      <c r="V15" s="77"/>
      <c r="W15" s="77"/>
      <c r="X15" s="77"/>
      <c r="Y15" s="77"/>
      <c r="Z15" s="77"/>
      <c r="AA15" s="77"/>
      <c r="AB15" s="77"/>
      <c r="AC15" s="77"/>
      <c r="AD15" s="1389"/>
      <c r="AE15" s="302" t="s">
        <v>95</v>
      </c>
      <c r="AF15" s="1466">
        <f t="shared" ca="1" si="2"/>
        <v>55000</v>
      </c>
      <c r="AG15" s="1467"/>
      <c r="AH15" s="303">
        <v>55000</v>
      </c>
      <c r="AI15" s="304">
        <v>0</v>
      </c>
      <c r="AJ15" s="77"/>
    </row>
    <row r="16" spans="2:36" ht="21.2" customHeight="1" thickTop="1" thickBot="1">
      <c r="L16" s="1390"/>
      <c r="M16" s="133" t="s">
        <v>96</v>
      </c>
      <c r="N16" s="1476">
        <f>SUM(N9:N15)</f>
        <v>0</v>
      </c>
      <c r="O16" s="1477"/>
      <c r="P16" s="305">
        <f>SUM(P9:P15)</f>
        <v>0</v>
      </c>
      <c r="Q16" s="306">
        <f>P16-SUM(N16:O16)</f>
        <v>0</v>
      </c>
      <c r="S16" s="77"/>
      <c r="T16" s="77"/>
      <c r="U16" s="77"/>
      <c r="V16" s="77"/>
      <c r="W16" s="77"/>
      <c r="X16" s="77"/>
      <c r="Y16" s="77"/>
      <c r="Z16" s="77"/>
      <c r="AA16" s="77"/>
      <c r="AB16" s="77"/>
      <c r="AC16" s="77"/>
      <c r="AD16" s="1390"/>
      <c r="AE16" s="133" t="s">
        <v>96</v>
      </c>
      <c r="AF16" s="1476">
        <f ca="1">SUM(AF9:AG15)</f>
        <v>1703250</v>
      </c>
      <c r="AG16" s="1477"/>
      <c r="AH16" s="305">
        <v>1703250</v>
      </c>
      <c r="AI16" s="306">
        <v>0</v>
      </c>
      <c r="AJ16" s="77"/>
    </row>
    <row r="17" spans="2:39" ht="18" customHeight="1" thickBot="1">
      <c r="B17" s="75" t="s">
        <v>97</v>
      </c>
      <c r="D17" s="106"/>
      <c r="G17" s="1336" t="s">
        <v>98</v>
      </c>
      <c r="H17" s="1336"/>
      <c r="I17" s="1336"/>
      <c r="J17" s="1336"/>
      <c r="L17" s="1352" t="s">
        <v>99</v>
      </c>
      <c r="M17" s="307" t="s">
        <v>100</v>
      </c>
      <c r="N17" s="1478">
        <f>【様式2】見積書!N17:O17</f>
        <v>0</v>
      </c>
      <c r="O17" s="1479"/>
      <c r="P17" s="308">
        <f>SUMIF($B$36:$B$110,M17,$K$36:$K$110)</f>
        <v>0</v>
      </c>
      <c r="Q17" s="309">
        <f>P17-SUM(N17:O17)</f>
        <v>0</v>
      </c>
      <c r="S17" s="77"/>
      <c r="T17" s="77" t="s">
        <v>97</v>
      </c>
      <c r="U17" s="77"/>
      <c r="V17" s="108"/>
      <c r="W17" s="77"/>
      <c r="X17" s="77"/>
      <c r="Y17" s="1339" t="s">
        <v>98</v>
      </c>
      <c r="Z17" s="1339"/>
      <c r="AA17" s="1339"/>
      <c r="AB17" s="1339"/>
      <c r="AC17" s="77"/>
      <c r="AD17" s="1352" t="s">
        <v>99</v>
      </c>
      <c r="AE17" s="307" t="s">
        <v>100</v>
      </c>
      <c r="AF17" s="1478">
        <v>240000</v>
      </c>
      <c r="AG17" s="1479"/>
      <c r="AH17" s="308">
        <v>240000</v>
      </c>
      <c r="AI17" s="309">
        <v>0</v>
      </c>
      <c r="AJ17" s="77"/>
    </row>
    <row r="18" spans="2:39" ht="21.2" customHeight="1" thickBot="1">
      <c r="B18" s="1288" t="s">
        <v>101</v>
      </c>
      <c r="C18" s="1330"/>
      <c r="D18" s="139" t="s">
        <v>102</v>
      </c>
      <c r="E18" s="139" t="s">
        <v>103</v>
      </c>
      <c r="F18" s="1331" t="s">
        <v>104</v>
      </c>
      <c r="G18" s="1331"/>
      <c r="H18" s="1331"/>
      <c r="I18" s="1331"/>
      <c r="J18" s="140" t="s">
        <v>105</v>
      </c>
      <c r="L18" s="1353"/>
      <c r="M18" s="310" t="s">
        <v>106</v>
      </c>
      <c r="N18" s="1470">
        <f>【様式2】見積書!N18:O18</f>
        <v>0</v>
      </c>
      <c r="O18" s="1471"/>
      <c r="P18" s="311">
        <f>J55</f>
        <v>0</v>
      </c>
      <c r="Q18" s="312">
        <f>P18-SUM(N18:O18)</f>
        <v>0</v>
      </c>
      <c r="S18" s="77"/>
      <c r="T18" s="1288" t="s">
        <v>101</v>
      </c>
      <c r="U18" s="1330"/>
      <c r="V18" s="139" t="s">
        <v>102</v>
      </c>
      <c r="W18" s="139" t="s">
        <v>103</v>
      </c>
      <c r="X18" s="1331" t="s">
        <v>104</v>
      </c>
      <c r="Y18" s="1331"/>
      <c r="Z18" s="1331"/>
      <c r="AA18" s="1331"/>
      <c r="AB18" s="140" t="s">
        <v>105</v>
      </c>
      <c r="AC18" s="77"/>
      <c r="AD18" s="1353"/>
      <c r="AE18" s="310" t="s">
        <v>106</v>
      </c>
      <c r="AF18" s="1470">
        <v>51160</v>
      </c>
      <c r="AG18" s="1471"/>
      <c r="AH18" s="311">
        <v>51160</v>
      </c>
      <c r="AI18" s="312">
        <v>0</v>
      </c>
      <c r="AJ18" s="77"/>
    </row>
    <row r="19" spans="2:39" ht="21.2" customHeight="1">
      <c r="B19" s="1328"/>
      <c r="C19" s="1329"/>
      <c r="D19" s="144">
        <f>【様式4‐付属5】!E38</f>
        <v>0</v>
      </c>
      <c r="E19" s="313"/>
      <c r="F19" s="1461"/>
      <c r="G19" s="1461"/>
      <c r="H19" s="1461"/>
      <c r="I19" s="1461"/>
      <c r="J19" s="314"/>
      <c r="L19" s="1353"/>
      <c r="M19" s="315" t="s">
        <v>107</v>
      </c>
      <c r="N19" s="1466">
        <f>【様式2】見積書!N19:O19</f>
        <v>0</v>
      </c>
      <c r="O19" s="1467"/>
      <c r="P19" s="316">
        <f>J56</f>
        <v>0</v>
      </c>
      <c r="Q19" s="317">
        <f>P19-SUM(M19:O19)</f>
        <v>0</v>
      </c>
      <c r="S19" s="77"/>
      <c r="T19" s="1323" t="s">
        <v>108</v>
      </c>
      <c r="U19" s="1324"/>
      <c r="V19" s="144">
        <v>9000</v>
      </c>
      <c r="W19" s="313">
        <v>45384</v>
      </c>
      <c r="X19" s="1461">
        <v>45493</v>
      </c>
      <c r="Y19" s="1461"/>
      <c r="Z19" s="1461"/>
      <c r="AA19" s="1461"/>
      <c r="AB19" s="314">
        <v>45596</v>
      </c>
      <c r="AC19" s="77"/>
      <c r="AD19" s="1353"/>
      <c r="AE19" s="315" t="s">
        <v>107</v>
      </c>
      <c r="AF19" s="1466">
        <v>0</v>
      </c>
      <c r="AG19" s="1467"/>
      <c r="AH19" s="316">
        <v>0</v>
      </c>
      <c r="AI19" s="317">
        <v>0</v>
      </c>
      <c r="AJ19" s="77"/>
    </row>
    <row r="20" spans="2:39" ht="21.2" customHeight="1" thickBot="1">
      <c r="B20" s="1321"/>
      <c r="C20" s="1322"/>
      <c r="D20" s="150"/>
      <c r="E20" s="318"/>
      <c r="F20" s="1458"/>
      <c r="G20" s="1458"/>
      <c r="H20" s="1458"/>
      <c r="I20" s="1458"/>
      <c r="J20" s="319"/>
      <c r="L20" s="1353"/>
      <c r="M20" s="297" t="s">
        <v>109</v>
      </c>
      <c r="N20" s="1466">
        <f>【様式2】見積書!N20:O20</f>
        <v>0</v>
      </c>
      <c r="O20" s="1467"/>
      <c r="P20" s="316">
        <f>J57</f>
        <v>0</v>
      </c>
      <c r="Q20" s="317">
        <f>P20-SUM(M20:O20)</f>
        <v>0</v>
      </c>
      <c r="S20" s="77"/>
      <c r="T20" s="1321"/>
      <c r="U20" s="1322"/>
      <c r="V20" s="150"/>
      <c r="W20" s="318"/>
      <c r="X20" s="1458"/>
      <c r="Y20" s="1458"/>
      <c r="Z20" s="1458"/>
      <c r="AA20" s="1458"/>
      <c r="AB20" s="319"/>
      <c r="AC20" s="77"/>
      <c r="AD20" s="1353"/>
      <c r="AE20" s="297" t="s">
        <v>109</v>
      </c>
      <c r="AF20" s="1466">
        <v>4400</v>
      </c>
      <c r="AG20" s="1467"/>
      <c r="AH20" s="316">
        <v>4400</v>
      </c>
      <c r="AI20" s="317">
        <v>0</v>
      </c>
      <c r="AJ20" s="77"/>
    </row>
    <row r="21" spans="2:39" ht="21.2" customHeight="1" thickTop="1" thickBot="1">
      <c r="B21" s="1340"/>
      <c r="C21" s="1341"/>
      <c r="D21" s="153">
        <f>SUM(D19:D20)</f>
        <v>0</v>
      </c>
      <c r="E21" s="154"/>
      <c r="F21" s="1313"/>
      <c r="G21" s="1313"/>
      <c r="H21" s="1313"/>
      <c r="I21" s="1313"/>
      <c r="J21" s="155"/>
      <c r="L21" s="1353"/>
      <c r="M21" s="320" t="s">
        <v>110</v>
      </c>
      <c r="N21" s="1472">
        <f>【様式2】見積書!N21:O21</f>
        <v>0</v>
      </c>
      <c r="O21" s="1473"/>
      <c r="P21" s="321">
        <f>J58</f>
        <v>0</v>
      </c>
      <c r="Q21" s="322">
        <f t="shared" ref="Q21:Q29" si="3">P21-SUM(N21:O21)</f>
        <v>0</v>
      </c>
      <c r="S21" s="77"/>
      <c r="T21" s="1340"/>
      <c r="U21" s="1341"/>
      <c r="V21" s="153">
        <v>9000</v>
      </c>
      <c r="W21" s="154"/>
      <c r="X21" s="1313"/>
      <c r="Y21" s="1313"/>
      <c r="Z21" s="1313"/>
      <c r="AA21" s="1313"/>
      <c r="AB21" s="155"/>
      <c r="AC21" s="77"/>
      <c r="AD21" s="1353"/>
      <c r="AE21" s="320" t="s">
        <v>110</v>
      </c>
      <c r="AF21" s="1472">
        <v>0</v>
      </c>
      <c r="AG21" s="1473"/>
      <c r="AH21" s="321">
        <v>0</v>
      </c>
      <c r="AI21" s="322">
        <v>0</v>
      </c>
      <c r="AJ21" s="77"/>
    </row>
    <row r="22" spans="2:39" ht="18" customHeight="1">
      <c r="B22" s="106"/>
      <c r="L22" s="1353"/>
      <c r="M22" s="310" t="s">
        <v>111</v>
      </c>
      <c r="N22" s="1470">
        <f>【様式2】見積書!N22:O22</f>
        <v>0</v>
      </c>
      <c r="O22" s="1471"/>
      <c r="P22" s="311">
        <f>J59</f>
        <v>0</v>
      </c>
      <c r="Q22" s="312">
        <f t="shared" si="3"/>
        <v>0</v>
      </c>
      <c r="S22" s="77"/>
      <c r="T22" s="108"/>
      <c r="U22" s="77"/>
      <c r="V22" s="77"/>
      <c r="W22" s="77"/>
      <c r="X22" s="77"/>
      <c r="Y22" s="77"/>
      <c r="Z22" s="77"/>
      <c r="AA22" s="77"/>
      <c r="AB22" s="77"/>
      <c r="AC22" s="77"/>
      <c r="AD22" s="1353"/>
      <c r="AE22" s="310" t="s">
        <v>111</v>
      </c>
      <c r="AF22" s="1470">
        <v>10400</v>
      </c>
      <c r="AG22" s="1471"/>
      <c r="AH22" s="311">
        <v>10400</v>
      </c>
      <c r="AI22" s="312">
        <v>0</v>
      </c>
      <c r="AJ22" s="77"/>
    </row>
    <row r="23" spans="2:39" ht="18" customHeight="1" thickBot="1">
      <c r="B23" s="75" t="s">
        <v>220</v>
      </c>
      <c r="D23" s="106"/>
      <c r="G23" s="1336" t="s">
        <v>98</v>
      </c>
      <c r="H23" s="1336"/>
      <c r="I23" s="1336"/>
      <c r="J23" s="1336"/>
      <c r="L23" s="1353"/>
      <c r="M23" s="299" t="s">
        <v>113</v>
      </c>
      <c r="N23" s="1466">
        <f>【様式2】見積書!N23:O23</f>
        <v>0</v>
      </c>
      <c r="O23" s="1467"/>
      <c r="P23" s="316">
        <f>J60</f>
        <v>0</v>
      </c>
      <c r="Q23" s="317">
        <f t="shared" si="3"/>
        <v>0</v>
      </c>
      <c r="S23" s="77"/>
      <c r="T23" s="77" t="s">
        <v>220</v>
      </c>
      <c r="U23" s="77"/>
      <c r="V23" s="108"/>
      <c r="W23" s="77"/>
      <c r="X23" s="77"/>
      <c r="Y23" s="1339" t="s">
        <v>98</v>
      </c>
      <c r="Z23" s="1339"/>
      <c r="AA23" s="1339"/>
      <c r="AB23" s="1339"/>
      <c r="AC23" s="77"/>
      <c r="AD23" s="1353"/>
      <c r="AE23" s="299" t="s">
        <v>113</v>
      </c>
      <c r="AF23" s="1466">
        <v>0</v>
      </c>
      <c r="AG23" s="1467"/>
      <c r="AH23" s="316">
        <v>0</v>
      </c>
      <c r="AI23" s="317">
        <v>0</v>
      </c>
      <c r="AJ23" s="77"/>
    </row>
    <row r="24" spans="2:39" ht="18" customHeight="1" thickBot="1">
      <c r="B24" s="1288" t="s">
        <v>101</v>
      </c>
      <c r="C24" s="1330"/>
      <c r="D24" s="139" t="s">
        <v>102</v>
      </c>
      <c r="E24" s="139" t="s">
        <v>103</v>
      </c>
      <c r="F24" s="1331" t="s">
        <v>104</v>
      </c>
      <c r="G24" s="1331"/>
      <c r="H24" s="1331"/>
      <c r="I24" s="1331"/>
      <c r="J24" s="140" t="s">
        <v>105</v>
      </c>
      <c r="L24" s="1353"/>
      <c r="M24" s="299" t="s">
        <v>114</v>
      </c>
      <c r="N24" s="1466">
        <f>【様式2】見積書!N24:O24</f>
        <v>0</v>
      </c>
      <c r="O24" s="1467"/>
      <c r="P24" s="316">
        <f>J61</f>
        <v>0</v>
      </c>
      <c r="Q24" s="317">
        <f t="shared" si="3"/>
        <v>0</v>
      </c>
      <c r="S24" s="77"/>
      <c r="T24" s="1288" t="s">
        <v>101</v>
      </c>
      <c r="U24" s="1330"/>
      <c r="V24" s="139" t="s">
        <v>102</v>
      </c>
      <c r="W24" s="139" t="s">
        <v>103</v>
      </c>
      <c r="X24" s="1331" t="s">
        <v>104</v>
      </c>
      <c r="Y24" s="1331"/>
      <c r="Z24" s="1331"/>
      <c r="AA24" s="1331"/>
      <c r="AB24" s="140" t="s">
        <v>105</v>
      </c>
      <c r="AC24" s="77"/>
      <c r="AD24" s="1353"/>
      <c r="AE24" s="299" t="s">
        <v>114</v>
      </c>
      <c r="AF24" s="1466">
        <v>4400</v>
      </c>
      <c r="AG24" s="1467"/>
      <c r="AH24" s="316">
        <v>4400</v>
      </c>
      <c r="AI24" s="317">
        <v>0</v>
      </c>
      <c r="AJ24" s="77"/>
    </row>
    <row r="25" spans="2:39" ht="18" customHeight="1">
      <c r="B25" s="1328"/>
      <c r="C25" s="1329"/>
      <c r="D25" s="144">
        <f>'【様式4-付属2】'!G32</f>
        <v>0</v>
      </c>
      <c r="E25" s="313"/>
      <c r="F25" s="1461"/>
      <c r="G25" s="1461"/>
      <c r="H25" s="1461"/>
      <c r="I25" s="1461"/>
      <c r="J25" s="314"/>
      <c r="L25" s="1353"/>
      <c r="M25" s="307" t="s">
        <v>115</v>
      </c>
      <c r="N25" s="1472">
        <f>【様式2】見積書!N25:O25</f>
        <v>0</v>
      </c>
      <c r="O25" s="1473"/>
      <c r="P25" s="323">
        <f>J62</f>
        <v>0</v>
      </c>
      <c r="Q25" s="309">
        <f t="shared" si="3"/>
        <v>0</v>
      </c>
      <c r="S25" s="77"/>
      <c r="T25" s="1328" t="s">
        <v>116</v>
      </c>
      <c r="U25" s="1329"/>
      <c r="V25" s="144">
        <v>525000</v>
      </c>
      <c r="W25" s="313">
        <v>45384</v>
      </c>
      <c r="X25" s="1461">
        <v>45603</v>
      </c>
      <c r="Y25" s="1461"/>
      <c r="Z25" s="1461"/>
      <c r="AA25" s="1461"/>
      <c r="AB25" s="314">
        <v>45716</v>
      </c>
      <c r="AC25" s="77"/>
      <c r="AD25" s="1353"/>
      <c r="AE25" s="307" t="s">
        <v>115</v>
      </c>
      <c r="AF25" s="1472">
        <v>39200</v>
      </c>
      <c r="AG25" s="1473"/>
      <c r="AH25" s="323">
        <v>39200</v>
      </c>
      <c r="AI25" s="309">
        <v>0</v>
      </c>
      <c r="AJ25" s="77"/>
    </row>
    <row r="26" spans="2:39" ht="18" customHeight="1" thickBot="1">
      <c r="B26" s="1321"/>
      <c r="C26" s="1322"/>
      <c r="D26" s="150"/>
      <c r="E26" s="318"/>
      <c r="F26" s="1458"/>
      <c r="G26" s="1458"/>
      <c r="H26" s="1458"/>
      <c r="I26" s="1458"/>
      <c r="J26" s="319"/>
      <c r="L26" s="1353"/>
      <c r="M26" s="310" t="s">
        <v>117</v>
      </c>
      <c r="N26" s="1470">
        <f>【様式2】見積書!N26:O26</f>
        <v>0</v>
      </c>
      <c r="O26" s="1471"/>
      <c r="P26" s="311">
        <f>J63</f>
        <v>0</v>
      </c>
      <c r="Q26" s="312">
        <f t="shared" si="3"/>
        <v>0</v>
      </c>
      <c r="S26" s="77"/>
      <c r="T26" s="1321"/>
      <c r="U26" s="1322"/>
      <c r="V26" s="150"/>
      <c r="W26" s="318"/>
      <c r="X26" s="1458"/>
      <c r="Y26" s="1458"/>
      <c r="Z26" s="1458"/>
      <c r="AA26" s="1458"/>
      <c r="AB26" s="319"/>
      <c r="AC26" s="77"/>
      <c r="AD26" s="1353"/>
      <c r="AE26" s="310" t="s">
        <v>117</v>
      </c>
      <c r="AF26" s="1470">
        <v>0</v>
      </c>
      <c r="AG26" s="1471"/>
      <c r="AH26" s="311">
        <v>0</v>
      </c>
      <c r="AI26" s="312">
        <v>0</v>
      </c>
      <c r="AJ26" s="77"/>
    </row>
    <row r="27" spans="2:39" ht="18" customHeight="1" thickTop="1" thickBot="1">
      <c r="B27" s="1340"/>
      <c r="C27" s="1341"/>
      <c r="D27" s="153">
        <f>SUM(D25:D26)</f>
        <v>0</v>
      </c>
      <c r="E27" s="154"/>
      <c r="F27" s="1313"/>
      <c r="G27" s="1313"/>
      <c r="H27" s="1313"/>
      <c r="I27" s="1313"/>
      <c r="J27" s="155"/>
      <c r="L27" s="1353"/>
      <c r="M27" s="299" t="s">
        <v>118</v>
      </c>
      <c r="N27" s="1466">
        <f>【様式2】見積書!N27:O27</f>
        <v>0</v>
      </c>
      <c r="O27" s="1467"/>
      <c r="P27" s="316">
        <f>J64</f>
        <v>0</v>
      </c>
      <c r="Q27" s="324">
        <f t="shared" si="3"/>
        <v>0</v>
      </c>
      <c r="S27" s="77"/>
      <c r="T27" s="1340"/>
      <c r="U27" s="1341"/>
      <c r="V27" s="153">
        <v>525000</v>
      </c>
      <c r="W27" s="154"/>
      <c r="X27" s="1313"/>
      <c r="Y27" s="1313"/>
      <c r="Z27" s="1313"/>
      <c r="AA27" s="1313"/>
      <c r="AB27" s="155"/>
      <c r="AC27" s="77"/>
      <c r="AD27" s="1353"/>
      <c r="AE27" s="299" t="s">
        <v>118</v>
      </c>
      <c r="AF27" s="1466">
        <v>64230</v>
      </c>
      <c r="AG27" s="1467"/>
      <c r="AH27" s="316">
        <v>64230</v>
      </c>
      <c r="AI27" s="324">
        <v>0</v>
      </c>
      <c r="AJ27" s="77"/>
    </row>
    <row r="28" spans="2:39" ht="18" customHeight="1">
      <c r="D28" s="106"/>
      <c r="L28" s="1353"/>
      <c r="M28" s="299" t="s">
        <v>119</v>
      </c>
      <c r="N28" s="1466">
        <f>【様式2】見積書!N28:O28</f>
        <v>0</v>
      </c>
      <c r="O28" s="1467"/>
      <c r="P28" s="316">
        <f>J65</f>
        <v>0</v>
      </c>
      <c r="Q28" s="324">
        <f t="shared" si="3"/>
        <v>0</v>
      </c>
      <c r="S28" s="77"/>
      <c r="T28" s="77"/>
      <c r="U28" s="77"/>
      <c r="V28" s="108"/>
      <c r="W28" s="77"/>
      <c r="X28" s="77"/>
      <c r="Y28" s="77"/>
      <c r="Z28" s="77"/>
      <c r="AA28" s="77"/>
      <c r="AB28" s="77"/>
      <c r="AC28" s="77"/>
      <c r="AD28" s="1353"/>
      <c r="AE28" s="299" t="s">
        <v>119</v>
      </c>
      <c r="AF28" s="1466">
        <v>26400</v>
      </c>
      <c r="AG28" s="1467"/>
      <c r="AH28" s="316">
        <v>26400</v>
      </c>
      <c r="AI28" s="324">
        <v>0</v>
      </c>
      <c r="AJ28" s="77"/>
    </row>
    <row r="29" spans="2:39" ht="18" customHeight="1" thickBot="1">
      <c r="B29" s="75" t="s">
        <v>221</v>
      </c>
      <c r="C29" s="161"/>
      <c r="D29" s="161"/>
      <c r="E29" s="161"/>
      <c r="F29" s="161"/>
      <c r="G29" s="1336" t="s">
        <v>98</v>
      </c>
      <c r="H29" s="1336"/>
      <c r="I29" s="1336"/>
      <c r="J29" s="1336"/>
      <c r="K29" s="161"/>
      <c r="L29" s="1353"/>
      <c r="M29" s="325" t="s">
        <v>121</v>
      </c>
      <c r="N29" s="1468">
        <f>【様式2】見積書!N29:O29</f>
        <v>0</v>
      </c>
      <c r="O29" s="1469"/>
      <c r="P29" s="326">
        <f>J66</f>
        <v>0</v>
      </c>
      <c r="Q29" s="327">
        <f t="shared" si="3"/>
        <v>0</v>
      </c>
      <c r="S29" s="77"/>
      <c r="T29" s="77" t="s">
        <v>221</v>
      </c>
      <c r="U29" s="165"/>
      <c r="V29" s="165"/>
      <c r="W29" s="165"/>
      <c r="X29" s="165"/>
      <c r="Y29" s="1339" t="s">
        <v>98</v>
      </c>
      <c r="Z29" s="1339"/>
      <c r="AA29" s="1339"/>
      <c r="AB29" s="1339"/>
      <c r="AC29" s="165"/>
      <c r="AD29" s="1353"/>
      <c r="AE29" s="325" t="s">
        <v>121</v>
      </c>
      <c r="AF29" s="1468">
        <v>58800</v>
      </c>
      <c r="AG29" s="1469"/>
      <c r="AH29" s="326">
        <v>58800</v>
      </c>
      <c r="AI29" s="327">
        <v>0</v>
      </c>
      <c r="AJ29" s="77"/>
    </row>
    <row r="30" spans="2:39" ht="18" customHeight="1" thickTop="1" thickBot="1">
      <c r="B30" s="1288" t="s">
        <v>101</v>
      </c>
      <c r="C30" s="1330"/>
      <c r="D30" s="139" t="s">
        <v>102</v>
      </c>
      <c r="E30" s="139" t="s">
        <v>103</v>
      </c>
      <c r="F30" s="1331" t="s">
        <v>104</v>
      </c>
      <c r="G30" s="1331"/>
      <c r="H30" s="1331"/>
      <c r="I30" s="1331"/>
      <c r="J30" s="140" t="s">
        <v>105</v>
      </c>
      <c r="K30" s="161"/>
      <c r="L30" s="1354"/>
      <c r="M30" s="166" t="s">
        <v>96</v>
      </c>
      <c r="N30" s="1464">
        <f>SUM(N17:N29)</f>
        <v>0</v>
      </c>
      <c r="O30" s="1465"/>
      <c r="P30" s="328">
        <f>SUM(P17:P29)</f>
        <v>0</v>
      </c>
      <c r="Q30" s="329">
        <f>P30-SUM(N30:O30)</f>
        <v>0</v>
      </c>
      <c r="S30" s="77"/>
      <c r="T30" s="1288" t="s">
        <v>101</v>
      </c>
      <c r="U30" s="1330"/>
      <c r="V30" s="139" t="s">
        <v>102</v>
      </c>
      <c r="W30" s="139" t="s">
        <v>103</v>
      </c>
      <c r="X30" s="1331" t="s">
        <v>104</v>
      </c>
      <c r="Y30" s="1331"/>
      <c r="Z30" s="1331"/>
      <c r="AA30" s="1331"/>
      <c r="AB30" s="140" t="s">
        <v>105</v>
      </c>
      <c r="AC30" s="165"/>
      <c r="AD30" s="1354"/>
      <c r="AE30" s="166" t="s">
        <v>96</v>
      </c>
      <c r="AF30" s="1464">
        <v>498990</v>
      </c>
      <c r="AG30" s="1465"/>
      <c r="AH30" s="328">
        <v>498990</v>
      </c>
      <c r="AI30" s="329">
        <v>0</v>
      </c>
      <c r="AJ30" s="77"/>
    </row>
    <row r="31" spans="2:39" ht="18" customHeight="1" thickTop="1">
      <c r="B31" s="1328"/>
      <c r="C31" s="1329"/>
      <c r="D31" s="144"/>
      <c r="E31" s="313"/>
      <c r="F31" s="1461"/>
      <c r="G31" s="1461"/>
      <c r="H31" s="1461"/>
      <c r="I31" s="1461"/>
      <c r="J31" s="314"/>
      <c r="K31" s="161"/>
      <c r="L31" s="169" t="s">
        <v>122</v>
      </c>
      <c r="M31" s="170"/>
      <c r="N31" s="1462">
        <f>ROUNDDOWN((SUM(N30:O30,N16:O16))*0.1,0)</f>
        <v>0</v>
      </c>
      <c r="O31" s="1463"/>
      <c r="P31" s="330">
        <f>ROUNDDOWN((SUM(P30,P16))*0.1,0)</f>
        <v>0</v>
      </c>
      <c r="Q31" s="331">
        <f>P31-N31</f>
        <v>0</v>
      </c>
      <c r="R31" s="161"/>
      <c r="S31" s="77"/>
      <c r="T31" s="1328" t="s">
        <v>222</v>
      </c>
      <c r="U31" s="1329"/>
      <c r="V31" s="144">
        <v>106950</v>
      </c>
      <c r="W31" s="313">
        <v>45384</v>
      </c>
      <c r="X31" s="1461">
        <v>45603</v>
      </c>
      <c r="Y31" s="1461"/>
      <c r="Z31" s="1461"/>
      <c r="AA31" s="1461"/>
      <c r="AB31" s="314">
        <v>45716</v>
      </c>
      <c r="AC31" s="165"/>
      <c r="AD31" s="169" t="s">
        <v>122</v>
      </c>
      <c r="AE31" s="170"/>
      <c r="AF31" s="1462">
        <f ca="1">ROUNDDOWN((SUM(AF30:AG30,AF16:AG16))*0.1,0)</f>
        <v>220224</v>
      </c>
      <c r="AG31" s="1463"/>
      <c r="AH31" s="330">
        <v>220224</v>
      </c>
      <c r="AI31" s="331">
        <v>0</v>
      </c>
      <c r="AJ31" s="165"/>
      <c r="AK31" s="161"/>
      <c r="AL31" s="161"/>
      <c r="AM31" s="161"/>
    </row>
    <row r="32" spans="2:39" ht="18" customHeight="1" thickBot="1">
      <c r="B32" s="1321"/>
      <c r="C32" s="1322"/>
      <c r="D32" s="150"/>
      <c r="E32" s="318"/>
      <c r="F32" s="1458"/>
      <c r="G32" s="1458"/>
      <c r="H32" s="1458"/>
      <c r="I32" s="1458"/>
      <c r="J32" s="319"/>
      <c r="K32" s="161"/>
      <c r="L32" s="173" t="s">
        <v>124</v>
      </c>
      <c r="M32" s="174"/>
      <c r="N32" s="1459">
        <f>SUM(N16:O16,N30:O30,N31)</f>
        <v>0</v>
      </c>
      <c r="O32" s="1460"/>
      <c r="P32" s="332">
        <f>SUM(P31,P30,P16)</f>
        <v>0</v>
      </c>
      <c r="Q32" s="333">
        <f>P32-N32</f>
        <v>0</v>
      </c>
      <c r="R32" s="161"/>
      <c r="S32" s="77"/>
      <c r="T32" s="1321" t="s">
        <v>223</v>
      </c>
      <c r="U32" s="1322"/>
      <c r="V32" s="150">
        <v>46800</v>
      </c>
      <c r="W32" s="318">
        <v>45384</v>
      </c>
      <c r="X32" s="1458">
        <v>45603</v>
      </c>
      <c r="Y32" s="1458"/>
      <c r="Z32" s="1458"/>
      <c r="AA32" s="1458"/>
      <c r="AB32" s="319">
        <v>45716</v>
      </c>
      <c r="AC32" s="165"/>
      <c r="AD32" s="173" t="s">
        <v>124</v>
      </c>
      <c r="AE32" s="174"/>
      <c r="AF32" s="1459">
        <f ca="1">SUM(AF16:AG16,AF30:AG30,AF31)</f>
        <v>2422464</v>
      </c>
      <c r="AG32" s="1460"/>
      <c r="AH32" s="332">
        <v>2422464</v>
      </c>
      <c r="AI32" s="333">
        <v>0</v>
      </c>
      <c r="AJ32" s="165"/>
      <c r="AK32" s="161"/>
      <c r="AL32" s="161"/>
      <c r="AM32" s="161"/>
    </row>
    <row r="33" spans="2:39" ht="18" customHeight="1" thickTop="1" thickBot="1">
      <c r="B33" s="1311"/>
      <c r="C33" s="1312"/>
      <c r="D33" s="153">
        <f>SUM(D31:D32)</f>
        <v>0</v>
      </c>
      <c r="E33" s="154"/>
      <c r="F33" s="1313"/>
      <c r="G33" s="1313"/>
      <c r="H33" s="1313"/>
      <c r="I33" s="1313"/>
      <c r="J33" s="155"/>
      <c r="K33" s="161"/>
      <c r="L33" s="173" t="s">
        <v>125</v>
      </c>
      <c r="M33" s="174"/>
      <c r="N33" s="1456">
        <v>0</v>
      </c>
      <c r="O33" s="1457"/>
      <c r="P33" s="334">
        <v>0</v>
      </c>
      <c r="Q33" s="333">
        <f>P33-N33</f>
        <v>0</v>
      </c>
      <c r="R33" s="161"/>
      <c r="S33" s="77"/>
      <c r="T33" s="1311"/>
      <c r="U33" s="1312"/>
      <c r="V33" s="153">
        <f>SUM(V31:V32)</f>
        <v>153750</v>
      </c>
      <c r="W33" s="154"/>
      <c r="X33" s="1313"/>
      <c r="Y33" s="1313"/>
      <c r="Z33" s="1313"/>
      <c r="AA33" s="1313"/>
      <c r="AB33" s="155"/>
      <c r="AC33" s="165"/>
      <c r="AD33" s="173" t="s">
        <v>125</v>
      </c>
      <c r="AE33" s="174"/>
      <c r="AF33" s="1456"/>
      <c r="AG33" s="1457"/>
      <c r="AH33" s="334">
        <v>0</v>
      </c>
      <c r="AI33" s="333">
        <v>0</v>
      </c>
      <c r="AJ33" s="165"/>
      <c r="AK33" s="161"/>
      <c r="AL33" s="161"/>
      <c r="AM33" s="161"/>
    </row>
    <row r="34" spans="2:39" ht="18" customHeight="1" thickBot="1">
      <c r="K34" s="161"/>
      <c r="L34" s="1450" t="s">
        <v>126</v>
      </c>
      <c r="M34" s="1451"/>
      <c r="N34" s="1452">
        <f>N32-N33</f>
        <v>0</v>
      </c>
      <c r="O34" s="1453"/>
      <c r="P34" s="335">
        <f>P32-P33</f>
        <v>0</v>
      </c>
      <c r="Q34" s="336">
        <f>P34-N34</f>
        <v>0</v>
      </c>
      <c r="S34" s="77"/>
      <c r="T34" s="77"/>
      <c r="U34" s="77"/>
      <c r="V34" s="77"/>
      <c r="W34" s="77"/>
      <c r="X34" s="77"/>
      <c r="Y34" s="77"/>
      <c r="Z34" s="77"/>
      <c r="AA34" s="77"/>
      <c r="AB34" s="77"/>
      <c r="AC34" s="165"/>
      <c r="AD34" s="1450" t="s">
        <v>126</v>
      </c>
      <c r="AE34" s="1451"/>
      <c r="AF34" s="1452">
        <v>2422464</v>
      </c>
      <c r="AG34" s="1453"/>
      <c r="AH34" s="335">
        <v>2422464</v>
      </c>
      <c r="AI34" s="336">
        <v>0</v>
      </c>
      <c r="AJ34" s="77"/>
    </row>
    <row r="35" spans="2:39" ht="18" customHeight="1" thickBot="1">
      <c r="B35" s="75" t="s">
        <v>224</v>
      </c>
      <c r="D35" s="106"/>
      <c r="O35" s="1454" t="s">
        <v>98</v>
      </c>
      <c r="P35" s="1454"/>
      <c r="Q35" s="1454"/>
      <c r="S35" s="77"/>
      <c r="T35" s="77" t="s">
        <v>224</v>
      </c>
      <c r="U35" s="77"/>
      <c r="V35" s="108"/>
      <c r="W35" s="77"/>
      <c r="X35" s="77"/>
      <c r="Y35" s="77"/>
      <c r="Z35" s="77"/>
      <c r="AA35" s="77"/>
      <c r="AB35" s="77"/>
      <c r="AC35" s="77"/>
      <c r="AD35" s="77"/>
      <c r="AE35" s="77"/>
      <c r="AF35" s="77"/>
      <c r="AG35" s="1455" t="s">
        <v>98</v>
      </c>
      <c r="AH35" s="1455"/>
      <c r="AI35" s="1455"/>
      <c r="AJ35" s="77"/>
    </row>
    <row r="36" spans="2:39" s="189" customFormat="1" ht="18" customHeight="1" thickBot="1">
      <c r="B36" s="1308" t="s">
        <v>128</v>
      </c>
      <c r="C36" s="1309"/>
      <c r="D36" s="183" t="s">
        <v>129</v>
      </c>
      <c r="E36" s="184" t="s">
        <v>130</v>
      </c>
      <c r="F36" s="1310" t="s">
        <v>131</v>
      </c>
      <c r="G36" s="1310"/>
      <c r="H36" s="1310" t="s">
        <v>132</v>
      </c>
      <c r="I36" s="1310"/>
      <c r="J36" s="139" t="s">
        <v>133</v>
      </c>
      <c r="K36" s="139" t="s">
        <v>134</v>
      </c>
      <c r="L36" s="185" t="s">
        <v>103</v>
      </c>
      <c r="M36" s="185" t="s">
        <v>104</v>
      </c>
      <c r="N36" s="140" t="s">
        <v>105</v>
      </c>
      <c r="O36" s="187" t="s">
        <v>225</v>
      </c>
      <c r="P36" s="187" t="s">
        <v>226</v>
      </c>
      <c r="Q36" s="188" t="s">
        <v>137</v>
      </c>
      <c r="S36" s="190"/>
      <c r="T36" s="1308" t="s">
        <v>128</v>
      </c>
      <c r="U36" s="1309"/>
      <c r="V36" s="183" t="s">
        <v>129</v>
      </c>
      <c r="W36" s="184" t="s">
        <v>130</v>
      </c>
      <c r="X36" s="1310" t="s">
        <v>131</v>
      </c>
      <c r="Y36" s="1310"/>
      <c r="Z36" s="1310" t="s">
        <v>132</v>
      </c>
      <c r="AA36" s="1310"/>
      <c r="AB36" s="139" t="s">
        <v>133</v>
      </c>
      <c r="AC36" s="139" t="s">
        <v>134</v>
      </c>
      <c r="AD36" s="185" t="s">
        <v>103</v>
      </c>
      <c r="AE36" s="185" t="s">
        <v>104</v>
      </c>
      <c r="AF36" s="140" t="s">
        <v>105</v>
      </c>
      <c r="AG36" s="337" t="s">
        <v>225</v>
      </c>
      <c r="AH36" s="337" t="s">
        <v>226</v>
      </c>
      <c r="AI36" s="188" t="s">
        <v>137</v>
      </c>
      <c r="AJ36" s="190"/>
    </row>
    <row r="37" spans="2:39" s="189" customFormat="1" ht="18" customHeight="1">
      <c r="B37" s="1304"/>
      <c r="C37" s="1305"/>
      <c r="D37" s="192"/>
      <c r="E37" s="193"/>
      <c r="F37" s="194"/>
      <c r="G37" s="195"/>
      <c r="H37" s="194"/>
      <c r="I37" s="196"/>
      <c r="J37" s="197"/>
      <c r="K37" s="198">
        <f>F37*H37*J37</f>
        <v>0</v>
      </c>
      <c r="L37" s="338"/>
      <c r="M37" s="338"/>
      <c r="N37" s="339"/>
      <c r="O37" s="340"/>
      <c r="P37" s="341"/>
      <c r="Q37" s="342"/>
      <c r="S37" s="190"/>
      <c r="T37" s="1304" t="s">
        <v>139</v>
      </c>
      <c r="U37" s="1305"/>
      <c r="V37" s="192" t="s">
        <v>140</v>
      </c>
      <c r="W37" s="193" t="s">
        <v>141</v>
      </c>
      <c r="X37" s="194">
        <v>1</v>
      </c>
      <c r="Y37" s="195" t="s">
        <v>142</v>
      </c>
      <c r="Z37" s="194">
        <v>3</v>
      </c>
      <c r="AA37" s="196" t="s">
        <v>143</v>
      </c>
      <c r="AB37" s="197">
        <v>107800</v>
      </c>
      <c r="AC37" s="198">
        <f t="shared" ref="AC37:AC44" si="4">X37*Z37*AB37</f>
        <v>323400</v>
      </c>
      <c r="AD37" s="338">
        <v>45384</v>
      </c>
      <c r="AE37" s="338">
        <v>45675</v>
      </c>
      <c r="AF37" s="339">
        <v>45716</v>
      </c>
      <c r="AG37" s="342" t="s">
        <v>145</v>
      </c>
      <c r="AH37" s="342" t="s">
        <v>227</v>
      </c>
      <c r="AI37" s="342"/>
      <c r="AJ37" s="190"/>
    </row>
    <row r="38" spans="2:39" ht="18" customHeight="1">
      <c r="B38" s="1298"/>
      <c r="C38" s="1299"/>
      <c r="D38" s="192"/>
      <c r="E38" s="205"/>
      <c r="F38" s="206"/>
      <c r="G38" s="207"/>
      <c r="H38" s="206"/>
      <c r="I38" s="207"/>
      <c r="J38" s="208"/>
      <c r="K38" s="209">
        <f t="shared" ref="K38:K50" si="5">F38*H38*J38</f>
        <v>0</v>
      </c>
      <c r="L38" s="343"/>
      <c r="M38" s="343"/>
      <c r="N38" s="339"/>
      <c r="O38" s="344"/>
      <c r="P38" s="345"/>
      <c r="Q38" s="346"/>
      <c r="S38" s="77"/>
      <c r="T38" s="1298" t="s">
        <v>139</v>
      </c>
      <c r="U38" s="1299"/>
      <c r="V38" s="192" t="s">
        <v>146</v>
      </c>
      <c r="W38" s="205" t="s">
        <v>147</v>
      </c>
      <c r="X38" s="206">
        <v>2</v>
      </c>
      <c r="Y38" s="207" t="s">
        <v>148</v>
      </c>
      <c r="Z38" s="206">
        <v>3</v>
      </c>
      <c r="AA38" s="207" t="s">
        <v>143</v>
      </c>
      <c r="AB38" s="208">
        <v>30800</v>
      </c>
      <c r="AC38" s="209">
        <f t="shared" si="4"/>
        <v>184800</v>
      </c>
      <c r="AD38" s="338">
        <v>45384</v>
      </c>
      <c r="AE38" s="338">
        <v>45675</v>
      </c>
      <c r="AF38" s="339">
        <v>45716</v>
      </c>
      <c r="AG38" s="342" t="s">
        <v>149</v>
      </c>
      <c r="AH38" s="342" t="s">
        <v>227</v>
      </c>
      <c r="AI38" s="346"/>
      <c r="AJ38" s="77"/>
    </row>
    <row r="39" spans="2:39" ht="18" customHeight="1">
      <c r="B39" s="1298"/>
      <c r="C39" s="1299"/>
      <c r="D39" s="192"/>
      <c r="E39" s="193"/>
      <c r="F39" s="206"/>
      <c r="G39" s="207"/>
      <c r="H39" s="206"/>
      <c r="I39" s="207"/>
      <c r="J39" s="216"/>
      <c r="K39" s="209">
        <f t="shared" si="5"/>
        <v>0</v>
      </c>
      <c r="L39" s="343"/>
      <c r="M39" s="343"/>
      <c r="N39" s="339"/>
      <c r="O39" s="344"/>
      <c r="P39" s="345"/>
      <c r="Q39" s="346"/>
      <c r="S39" s="77"/>
      <c r="T39" s="1298" t="s">
        <v>150</v>
      </c>
      <c r="U39" s="1299"/>
      <c r="V39" s="192" t="s">
        <v>151</v>
      </c>
      <c r="W39" s="193" t="s">
        <v>152</v>
      </c>
      <c r="X39" s="206">
        <v>3</v>
      </c>
      <c r="Y39" s="207" t="s">
        <v>153</v>
      </c>
      <c r="Z39" s="206">
        <v>3</v>
      </c>
      <c r="AA39" s="207" t="s">
        <v>143</v>
      </c>
      <c r="AB39" s="216">
        <v>3300</v>
      </c>
      <c r="AC39" s="209">
        <f t="shared" si="4"/>
        <v>29700</v>
      </c>
      <c r="AD39" s="338">
        <v>45384</v>
      </c>
      <c r="AE39" s="338">
        <v>45675</v>
      </c>
      <c r="AF39" s="339">
        <v>45716</v>
      </c>
      <c r="AG39" s="342" t="s">
        <v>155</v>
      </c>
      <c r="AH39" s="342" t="s">
        <v>573</v>
      </c>
      <c r="AI39" s="346"/>
      <c r="AJ39" s="77"/>
    </row>
    <row r="40" spans="2:39" ht="18" customHeight="1">
      <c r="B40" s="1298"/>
      <c r="C40" s="1299"/>
      <c r="D40" s="192"/>
      <c r="E40" s="193"/>
      <c r="F40" s="217"/>
      <c r="G40" s="207"/>
      <c r="H40" s="217"/>
      <c r="I40" s="207"/>
      <c r="J40" s="218"/>
      <c r="K40" s="209">
        <f t="shared" si="5"/>
        <v>0</v>
      </c>
      <c r="L40" s="343"/>
      <c r="M40" s="343"/>
      <c r="N40" s="339"/>
      <c r="O40" s="344"/>
      <c r="P40" s="345"/>
      <c r="Q40" s="346"/>
      <c r="S40" s="77"/>
      <c r="T40" s="1298" t="s">
        <v>156</v>
      </c>
      <c r="U40" s="1299"/>
      <c r="V40" s="192" t="s">
        <v>157</v>
      </c>
      <c r="W40" s="193" t="s">
        <v>158</v>
      </c>
      <c r="X40" s="217">
        <v>1</v>
      </c>
      <c r="Y40" s="207" t="s">
        <v>142</v>
      </c>
      <c r="Z40" s="217">
        <v>3</v>
      </c>
      <c r="AA40" s="207" t="s">
        <v>159</v>
      </c>
      <c r="AB40" s="218">
        <v>77000</v>
      </c>
      <c r="AC40" s="209">
        <f t="shared" si="4"/>
        <v>231000</v>
      </c>
      <c r="AD40" s="338">
        <v>45384</v>
      </c>
      <c r="AE40" s="338">
        <v>45675</v>
      </c>
      <c r="AF40" s="339">
        <v>45716</v>
      </c>
      <c r="AG40" s="342" t="s">
        <v>160</v>
      </c>
      <c r="AH40" s="342" t="s">
        <v>569</v>
      </c>
      <c r="AI40" s="346"/>
      <c r="AJ40" s="77"/>
    </row>
    <row r="41" spans="2:39" ht="18" customHeight="1">
      <c r="B41" s="1298"/>
      <c r="C41" s="1299"/>
      <c r="D41" s="192"/>
      <c r="E41" s="205"/>
      <c r="F41" s="217"/>
      <c r="G41" s="207"/>
      <c r="H41" s="217"/>
      <c r="I41" s="207"/>
      <c r="J41" s="218"/>
      <c r="K41" s="219">
        <f t="shared" si="5"/>
        <v>0</v>
      </c>
      <c r="L41" s="343"/>
      <c r="M41" s="343"/>
      <c r="N41" s="339"/>
      <c r="O41" s="344"/>
      <c r="P41" s="345"/>
      <c r="Q41" s="342"/>
      <c r="S41" s="77"/>
      <c r="T41" s="1298" t="s">
        <v>161</v>
      </c>
      <c r="U41" s="1299"/>
      <c r="V41" s="192" t="s">
        <v>162</v>
      </c>
      <c r="W41" s="205" t="s">
        <v>163</v>
      </c>
      <c r="X41" s="217">
        <v>1</v>
      </c>
      <c r="Y41" s="207" t="s">
        <v>142</v>
      </c>
      <c r="Z41" s="217">
        <v>3</v>
      </c>
      <c r="AA41" s="207" t="s">
        <v>143</v>
      </c>
      <c r="AB41" s="218">
        <v>50000</v>
      </c>
      <c r="AC41" s="219">
        <f t="shared" si="4"/>
        <v>150000</v>
      </c>
      <c r="AD41" s="338">
        <v>45384</v>
      </c>
      <c r="AE41" s="338">
        <v>45675</v>
      </c>
      <c r="AF41" s="339">
        <v>45716</v>
      </c>
      <c r="AG41" s="342" t="s">
        <v>165</v>
      </c>
      <c r="AH41" s="342" t="s">
        <v>570</v>
      </c>
      <c r="AI41" s="342"/>
      <c r="AJ41" s="77"/>
    </row>
    <row r="42" spans="2:39" ht="18" customHeight="1">
      <c r="B42" s="1298"/>
      <c r="C42" s="1299"/>
      <c r="D42" s="192"/>
      <c r="E42" s="193"/>
      <c r="F42" s="217"/>
      <c r="G42" s="207"/>
      <c r="H42" s="217"/>
      <c r="I42" s="207"/>
      <c r="J42" s="218"/>
      <c r="K42" s="220">
        <f t="shared" si="5"/>
        <v>0</v>
      </c>
      <c r="L42" s="343"/>
      <c r="M42" s="343"/>
      <c r="N42" s="339"/>
      <c r="O42" s="344"/>
      <c r="P42" s="345"/>
      <c r="Q42" s="346"/>
      <c r="S42" s="77"/>
      <c r="T42" s="1298" t="s">
        <v>161</v>
      </c>
      <c r="U42" s="1299"/>
      <c r="V42" s="192" t="s">
        <v>166</v>
      </c>
      <c r="W42" s="193" t="s">
        <v>167</v>
      </c>
      <c r="X42" s="217">
        <v>1</v>
      </c>
      <c r="Y42" s="207" t="s">
        <v>142</v>
      </c>
      <c r="Z42" s="217">
        <v>13</v>
      </c>
      <c r="AA42" s="207" t="s">
        <v>168</v>
      </c>
      <c r="AB42" s="218">
        <v>3200</v>
      </c>
      <c r="AC42" s="220">
        <f t="shared" si="4"/>
        <v>41600</v>
      </c>
      <c r="AD42" s="338">
        <v>45384</v>
      </c>
      <c r="AE42" s="338">
        <v>45675</v>
      </c>
      <c r="AF42" s="339">
        <v>45716</v>
      </c>
      <c r="AG42" s="342" t="s">
        <v>169</v>
      </c>
      <c r="AH42" s="342" t="s">
        <v>571</v>
      </c>
      <c r="AI42" s="346"/>
      <c r="AJ42" s="77"/>
    </row>
    <row r="43" spans="2:39" ht="18" customHeight="1">
      <c r="B43" s="1298"/>
      <c r="C43" s="1299"/>
      <c r="D43" s="192"/>
      <c r="E43" s="205"/>
      <c r="F43" s="217"/>
      <c r="G43" s="207"/>
      <c r="H43" s="217"/>
      <c r="I43" s="207"/>
      <c r="J43" s="218"/>
      <c r="K43" s="220">
        <f t="shared" si="5"/>
        <v>0</v>
      </c>
      <c r="L43" s="343"/>
      <c r="M43" s="347"/>
      <c r="N43" s="339"/>
      <c r="O43" s="344"/>
      <c r="P43" s="345"/>
      <c r="Q43" s="346"/>
      <c r="S43" s="77"/>
      <c r="T43" s="1298" t="s">
        <v>170</v>
      </c>
      <c r="U43" s="1299"/>
      <c r="V43" s="192" t="s">
        <v>171</v>
      </c>
      <c r="W43" s="205" t="s">
        <v>172</v>
      </c>
      <c r="X43" s="217">
        <v>1</v>
      </c>
      <c r="Y43" s="207" t="s">
        <v>142</v>
      </c>
      <c r="Z43" s="217">
        <v>1</v>
      </c>
      <c r="AA43" s="207"/>
      <c r="AB43" s="218">
        <v>55000</v>
      </c>
      <c r="AC43" s="220">
        <f t="shared" si="4"/>
        <v>55000</v>
      </c>
      <c r="AD43" s="338">
        <v>45384</v>
      </c>
      <c r="AE43" s="347">
        <v>45443</v>
      </c>
      <c r="AF43" s="347">
        <v>45471</v>
      </c>
      <c r="AG43" s="342" t="s">
        <v>228</v>
      </c>
      <c r="AH43" s="342" t="s">
        <v>569</v>
      </c>
      <c r="AI43" s="346"/>
      <c r="AJ43" s="77"/>
    </row>
    <row r="44" spans="2:39" ht="18" customHeight="1">
      <c r="B44" s="1298"/>
      <c r="C44" s="1299"/>
      <c r="D44" s="192"/>
      <c r="E44" s="205"/>
      <c r="F44" s="217"/>
      <c r="G44" s="207"/>
      <c r="H44" s="217"/>
      <c r="I44" s="207"/>
      <c r="J44" s="218"/>
      <c r="K44" s="220">
        <f t="shared" si="5"/>
        <v>0</v>
      </c>
      <c r="L44" s="343"/>
      <c r="M44" s="347"/>
      <c r="N44" s="339"/>
      <c r="O44" s="344"/>
      <c r="P44" s="345"/>
      <c r="Q44" s="346"/>
      <c r="S44" s="77"/>
      <c r="T44" s="1298" t="s">
        <v>173</v>
      </c>
      <c r="U44" s="1299"/>
      <c r="V44" s="192" t="s">
        <v>174</v>
      </c>
      <c r="W44" s="205" t="s">
        <v>175</v>
      </c>
      <c r="X44" s="217">
        <v>1</v>
      </c>
      <c r="Y44" s="207" t="s">
        <v>142</v>
      </c>
      <c r="Z44" s="217">
        <v>3</v>
      </c>
      <c r="AA44" s="207" t="s">
        <v>176</v>
      </c>
      <c r="AB44" s="218">
        <v>80000</v>
      </c>
      <c r="AC44" s="220">
        <f t="shared" si="4"/>
        <v>240000</v>
      </c>
      <c r="AD44" s="338">
        <v>45384</v>
      </c>
      <c r="AE44" s="338">
        <v>45675</v>
      </c>
      <c r="AF44" s="339">
        <v>45716</v>
      </c>
      <c r="AG44" s="342" t="s">
        <v>177</v>
      </c>
      <c r="AH44" s="342" t="s">
        <v>569</v>
      </c>
      <c r="AI44" s="346"/>
      <c r="AJ44" s="77"/>
    </row>
    <row r="45" spans="2:39" ht="18" customHeight="1">
      <c r="B45" s="1298"/>
      <c r="C45" s="1299"/>
      <c r="D45" s="192"/>
      <c r="E45" s="205"/>
      <c r="F45" s="217"/>
      <c r="G45" s="207"/>
      <c r="H45" s="217"/>
      <c r="I45" s="222"/>
      <c r="J45" s="218"/>
      <c r="K45" s="220">
        <f t="shared" si="5"/>
        <v>0</v>
      </c>
      <c r="L45" s="343"/>
      <c r="M45" s="347"/>
      <c r="N45" s="339"/>
      <c r="O45" s="344"/>
      <c r="P45" s="345"/>
      <c r="Q45" s="346"/>
      <c r="S45" s="77"/>
      <c r="T45" s="1298"/>
      <c r="U45" s="1299"/>
      <c r="V45" s="192"/>
      <c r="W45" s="205"/>
      <c r="X45" s="217"/>
      <c r="Y45" s="207"/>
      <c r="Z45" s="217"/>
      <c r="AA45" s="222"/>
      <c r="AB45" s="218"/>
      <c r="AC45" s="220">
        <v>0</v>
      </c>
      <c r="AD45" s="343"/>
      <c r="AE45" s="347"/>
      <c r="AF45" s="339"/>
      <c r="AG45" s="342"/>
      <c r="AH45" s="342"/>
      <c r="AI45" s="346"/>
      <c r="AJ45" s="77"/>
    </row>
    <row r="46" spans="2:39" ht="18" customHeight="1">
      <c r="B46" s="1298"/>
      <c r="C46" s="1299"/>
      <c r="D46" s="192"/>
      <c r="E46" s="193"/>
      <c r="F46" s="217"/>
      <c r="G46" s="207"/>
      <c r="H46" s="217"/>
      <c r="I46" s="207"/>
      <c r="J46" s="218"/>
      <c r="K46" s="220">
        <f t="shared" si="5"/>
        <v>0</v>
      </c>
      <c r="L46" s="343"/>
      <c r="M46" s="338"/>
      <c r="N46" s="348"/>
      <c r="O46" s="344"/>
      <c r="P46" s="345"/>
      <c r="Q46" s="346"/>
      <c r="S46" s="77"/>
      <c r="T46" s="1298"/>
      <c r="U46" s="1299"/>
      <c r="V46" s="192"/>
      <c r="W46" s="193"/>
      <c r="X46" s="217"/>
      <c r="Y46" s="207"/>
      <c r="Z46" s="217"/>
      <c r="AA46" s="207"/>
      <c r="AB46" s="218"/>
      <c r="AC46" s="220">
        <v>0</v>
      </c>
      <c r="AD46" s="343"/>
      <c r="AE46" s="338"/>
      <c r="AF46" s="348"/>
      <c r="AG46" s="342"/>
      <c r="AH46" s="342"/>
      <c r="AI46" s="346"/>
      <c r="AJ46" s="77"/>
    </row>
    <row r="47" spans="2:39" ht="18" customHeight="1">
      <c r="B47" s="1298"/>
      <c r="C47" s="1299"/>
      <c r="D47" s="250"/>
      <c r="E47" s="193"/>
      <c r="F47" s="194"/>
      <c r="G47" s="195"/>
      <c r="H47" s="349"/>
      <c r="I47" s="195"/>
      <c r="J47" s="350"/>
      <c r="K47" s="198">
        <f t="shared" si="5"/>
        <v>0</v>
      </c>
      <c r="L47" s="338"/>
      <c r="M47" s="338"/>
      <c r="N47" s="348"/>
      <c r="O47" s="344"/>
      <c r="P47" s="345"/>
      <c r="Q47" s="342"/>
      <c r="S47" s="77"/>
      <c r="T47" s="1298"/>
      <c r="U47" s="1299"/>
      <c r="V47" s="250"/>
      <c r="W47" s="193"/>
      <c r="X47" s="194"/>
      <c r="Y47" s="195"/>
      <c r="Z47" s="349"/>
      <c r="AA47" s="195"/>
      <c r="AB47" s="350"/>
      <c r="AC47" s="198">
        <v>0</v>
      </c>
      <c r="AD47" s="338"/>
      <c r="AE47" s="338"/>
      <c r="AF47" s="348"/>
      <c r="AG47" s="342"/>
      <c r="AH47" s="342"/>
      <c r="AI47" s="342"/>
      <c r="AJ47" s="77"/>
    </row>
    <row r="48" spans="2:39" ht="18" customHeight="1">
      <c r="B48" s="1298"/>
      <c r="C48" s="1299"/>
      <c r="D48" s="192"/>
      <c r="E48" s="205"/>
      <c r="F48" s="217"/>
      <c r="G48" s="207"/>
      <c r="H48" s="217"/>
      <c r="I48" s="207"/>
      <c r="J48" s="218"/>
      <c r="K48" s="209">
        <f t="shared" si="5"/>
        <v>0</v>
      </c>
      <c r="L48" s="343"/>
      <c r="M48" s="338"/>
      <c r="N48" s="348"/>
      <c r="O48" s="344"/>
      <c r="P48" s="345"/>
      <c r="Q48" s="342"/>
      <c r="S48" s="77"/>
      <c r="T48" s="1298"/>
      <c r="U48" s="1299"/>
      <c r="V48" s="192"/>
      <c r="W48" s="205"/>
      <c r="X48" s="217"/>
      <c r="Y48" s="207"/>
      <c r="Z48" s="217"/>
      <c r="AA48" s="207"/>
      <c r="AB48" s="218"/>
      <c r="AC48" s="209">
        <v>0</v>
      </c>
      <c r="AD48" s="343"/>
      <c r="AE48" s="338"/>
      <c r="AF48" s="348"/>
      <c r="AG48" s="342"/>
      <c r="AH48" s="342"/>
      <c r="AI48" s="342"/>
      <c r="AJ48" s="77"/>
    </row>
    <row r="49" spans="2:36" ht="18" customHeight="1">
      <c r="B49" s="1298"/>
      <c r="C49" s="1299"/>
      <c r="D49" s="192"/>
      <c r="E49" s="193"/>
      <c r="F49" s="217"/>
      <c r="G49" s="207"/>
      <c r="H49" s="217"/>
      <c r="I49" s="207"/>
      <c r="J49" s="218"/>
      <c r="K49" s="209">
        <f t="shared" si="5"/>
        <v>0</v>
      </c>
      <c r="L49" s="343"/>
      <c r="M49" s="343"/>
      <c r="N49" s="348"/>
      <c r="O49" s="344"/>
      <c r="P49" s="345"/>
      <c r="Q49" s="346"/>
      <c r="S49" s="77"/>
      <c r="T49" s="1298"/>
      <c r="U49" s="1299"/>
      <c r="V49" s="192"/>
      <c r="W49" s="193"/>
      <c r="X49" s="217"/>
      <c r="Y49" s="207"/>
      <c r="Z49" s="217"/>
      <c r="AA49" s="207"/>
      <c r="AB49" s="218"/>
      <c r="AC49" s="209">
        <v>0</v>
      </c>
      <c r="AD49" s="343"/>
      <c r="AE49" s="343"/>
      <c r="AF49" s="348"/>
      <c r="AG49" s="342"/>
      <c r="AH49" s="342"/>
      <c r="AI49" s="346"/>
      <c r="AJ49" s="77"/>
    </row>
    <row r="50" spans="2:36" ht="18" customHeight="1" thickBot="1">
      <c r="B50" s="1300"/>
      <c r="C50" s="1301"/>
      <c r="D50" s="223"/>
      <c r="E50" s="224"/>
      <c r="F50" s="225"/>
      <c r="G50" s="226"/>
      <c r="H50" s="225"/>
      <c r="I50" s="226"/>
      <c r="J50" s="227"/>
      <c r="K50" s="228">
        <f t="shared" si="5"/>
        <v>0</v>
      </c>
      <c r="L50" s="351"/>
      <c r="M50" s="351"/>
      <c r="N50" s="352"/>
      <c r="O50" s="353"/>
      <c r="P50" s="354"/>
      <c r="Q50" s="355"/>
      <c r="S50" s="77"/>
      <c r="T50" s="1300"/>
      <c r="U50" s="1301"/>
      <c r="V50" s="223"/>
      <c r="W50" s="224"/>
      <c r="X50" s="225"/>
      <c r="Y50" s="226"/>
      <c r="Z50" s="225"/>
      <c r="AA50" s="226"/>
      <c r="AB50" s="227"/>
      <c r="AC50" s="228">
        <v>0</v>
      </c>
      <c r="AD50" s="351"/>
      <c r="AE50" s="351"/>
      <c r="AF50" s="352"/>
      <c r="AG50" s="356"/>
      <c r="AH50" s="356"/>
      <c r="AI50" s="355"/>
      <c r="AJ50" s="77"/>
    </row>
    <row r="51" spans="2:36" ht="18" customHeight="1" thickTop="1" thickBot="1">
      <c r="B51" s="1448"/>
      <c r="C51" s="1449"/>
      <c r="D51" s="234"/>
      <c r="E51" s="235"/>
      <c r="F51" s="1293"/>
      <c r="G51" s="1294"/>
      <c r="H51" s="1293"/>
      <c r="I51" s="1294"/>
      <c r="J51" s="236"/>
      <c r="K51" s="237">
        <f>SUM(K37:K50)</f>
        <v>0</v>
      </c>
      <c r="L51" s="238"/>
      <c r="M51" s="236"/>
      <c r="N51" s="239"/>
      <c r="O51" s="240"/>
      <c r="P51" s="240"/>
      <c r="Q51" s="241"/>
      <c r="S51" s="77"/>
      <c r="T51" s="1448"/>
      <c r="U51" s="1449"/>
      <c r="V51" s="234"/>
      <c r="W51" s="235"/>
      <c r="X51" s="1293"/>
      <c r="Y51" s="1294"/>
      <c r="Z51" s="1293"/>
      <c r="AA51" s="1294"/>
      <c r="AB51" s="236"/>
      <c r="AC51" s="237">
        <f>SUM(AC37:AC50)</f>
        <v>1255500</v>
      </c>
      <c r="AD51" s="238"/>
      <c r="AE51" s="236"/>
      <c r="AF51" s="239"/>
      <c r="AG51" s="235"/>
      <c r="AH51" s="241"/>
      <c r="AI51" s="241"/>
      <c r="AJ51" s="77"/>
    </row>
    <row r="52" spans="2:36" ht="18" customHeight="1">
      <c r="B52" s="161"/>
      <c r="C52" s="161"/>
      <c r="D52" s="161"/>
      <c r="E52" s="161"/>
      <c r="F52" s="161"/>
      <c r="G52" s="161"/>
      <c r="H52" s="161"/>
      <c r="I52" s="161"/>
      <c r="J52" s="161"/>
      <c r="K52" s="161"/>
      <c r="L52" s="161"/>
      <c r="M52" s="161"/>
      <c r="N52" s="161"/>
      <c r="O52" s="161"/>
      <c r="P52" s="161"/>
      <c r="Q52" s="161"/>
      <c r="S52" s="77"/>
      <c r="T52" s="165"/>
      <c r="U52" s="165"/>
      <c r="V52" s="165"/>
      <c r="W52" s="165"/>
      <c r="X52" s="165"/>
      <c r="Y52" s="165"/>
      <c r="Z52" s="165"/>
      <c r="AA52" s="165"/>
      <c r="AB52" s="165"/>
      <c r="AC52" s="165"/>
      <c r="AD52" s="165"/>
      <c r="AE52" s="165"/>
      <c r="AF52" s="165"/>
      <c r="AG52" s="165"/>
      <c r="AH52" s="165"/>
      <c r="AI52" s="165"/>
      <c r="AJ52" s="77"/>
    </row>
    <row r="53" spans="2:36" ht="18" customHeight="1" thickBot="1">
      <c r="B53" s="75" t="s">
        <v>229</v>
      </c>
      <c r="C53" s="161"/>
      <c r="D53" s="161"/>
      <c r="E53" s="161"/>
      <c r="F53" s="161"/>
      <c r="J53" s="161"/>
      <c r="K53" s="75" t="s">
        <v>98</v>
      </c>
      <c r="L53" s="161"/>
      <c r="M53" s="357" t="s">
        <v>230</v>
      </c>
      <c r="O53" s="161"/>
      <c r="P53" s="161"/>
      <c r="Q53" s="161"/>
      <c r="S53" s="77"/>
      <c r="T53" s="77" t="s">
        <v>229</v>
      </c>
      <c r="U53" s="165"/>
      <c r="V53" s="165"/>
      <c r="W53" s="165"/>
      <c r="X53" s="165"/>
      <c r="Y53" s="77"/>
      <c r="Z53" s="77"/>
      <c r="AA53" s="77"/>
      <c r="AB53" s="165"/>
      <c r="AC53" s="77" t="s">
        <v>98</v>
      </c>
      <c r="AD53" s="165"/>
      <c r="AE53" s="358" t="s">
        <v>230</v>
      </c>
      <c r="AF53" s="77"/>
      <c r="AG53" s="165"/>
      <c r="AH53" s="165"/>
      <c r="AI53" s="165"/>
      <c r="AJ53" s="77"/>
    </row>
    <row r="54" spans="2:36" ht="18" customHeight="1" thickBot="1">
      <c r="B54" s="1288" t="s">
        <v>179</v>
      </c>
      <c r="C54" s="1289"/>
      <c r="D54" s="187" t="s">
        <v>180</v>
      </c>
      <c r="E54" s="244" t="s">
        <v>181</v>
      </c>
      <c r="F54" s="1295" t="s">
        <v>182</v>
      </c>
      <c r="G54" s="1296"/>
      <c r="H54" s="1296"/>
      <c r="I54" s="1297"/>
      <c r="J54" s="245" t="s">
        <v>102</v>
      </c>
      <c r="K54" s="246" t="s">
        <v>105</v>
      </c>
      <c r="L54" s="161"/>
      <c r="M54" s="359"/>
      <c r="N54" s="1435" t="s">
        <v>231</v>
      </c>
      <c r="O54" s="1437" t="s">
        <v>232</v>
      </c>
      <c r="P54" s="1443"/>
      <c r="Q54" s="161"/>
      <c r="S54" s="77"/>
      <c r="T54" s="1288" t="s">
        <v>179</v>
      </c>
      <c r="U54" s="1289"/>
      <c r="V54" s="187" t="s">
        <v>180</v>
      </c>
      <c r="W54" s="244" t="s">
        <v>181</v>
      </c>
      <c r="X54" s="1445" t="s">
        <v>182</v>
      </c>
      <c r="Y54" s="1446"/>
      <c r="Z54" s="1446"/>
      <c r="AA54" s="1447"/>
      <c r="AB54" s="245" t="s">
        <v>102</v>
      </c>
      <c r="AC54" s="246" t="s">
        <v>105</v>
      </c>
      <c r="AD54" s="165"/>
      <c r="AE54" s="359"/>
      <c r="AF54" s="1435" t="s">
        <v>231</v>
      </c>
      <c r="AG54" s="1437" t="s">
        <v>232</v>
      </c>
      <c r="AH54" s="1439"/>
      <c r="AI54" s="165"/>
      <c r="AJ54" s="77"/>
    </row>
    <row r="55" spans="2:36" ht="18" customHeight="1">
      <c r="B55" s="1246" t="s">
        <v>184</v>
      </c>
      <c r="C55" s="1247"/>
      <c r="D55" s="1287"/>
      <c r="E55" s="250"/>
      <c r="F55" s="1427" t="s">
        <v>106</v>
      </c>
      <c r="G55" s="1428"/>
      <c r="H55" s="1428"/>
      <c r="I55" s="1429"/>
      <c r="J55" s="251"/>
      <c r="K55" s="360"/>
      <c r="L55" s="161"/>
      <c r="M55" s="361"/>
      <c r="N55" s="1436"/>
      <c r="O55" s="1438"/>
      <c r="P55" s="1444"/>
      <c r="Q55" s="161"/>
      <c r="S55" s="77"/>
      <c r="T55" s="1246" t="s">
        <v>184</v>
      </c>
      <c r="U55" s="1247"/>
      <c r="V55" s="1287" t="s">
        <v>185</v>
      </c>
      <c r="W55" s="250" t="s">
        <v>186</v>
      </c>
      <c r="X55" s="1427" t="s">
        <v>106</v>
      </c>
      <c r="Y55" s="1428"/>
      <c r="Z55" s="1428"/>
      <c r="AA55" s="1429"/>
      <c r="AB55" s="251">
        <v>51160</v>
      </c>
      <c r="AC55" s="360">
        <v>45351</v>
      </c>
      <c r="AD55" s="165"/>
      <c r="AE55" s="361"/>
      <c r="AF55" s="1436"/>
      <c r="AG55" s="1438"/>
      <c r="AH55" s="1440"/>
      <c r="AI55" s="165"/>
      <c r="AJ55" s="77"/>
    </row>
    <row r="56" spans="2:36" ht="18" customHeight="1">
      <c r="B56" s="1248"/>
      <c r="C56" s="1249"/>
      <c r="D56" s="1258"/>
      <c r="E56" s="192"/>
      <c r="F56" s="1409" t="s">
        <v>107</v>
      </c>
      <c r="G56" s="1410"/>
      <c r="H56" s="1410"/>
      <c r="I56" s="1411"/>
      <c r="J56" s="255"/>
      <c r="K56" s="360"/>
      <c r="L56" s="161"/>
      <c r="M56" s="362" t="s">
        <v>233</v>
      </c>
      <c r="N56" s="1424" t="s">
        <v>234</v>
      </c>
      <c r="O56" s="1424" t="s">
        <v>235</v>
      </c>
      <c r="P56" s="1433"/>
      <c r="Q56" s="161"/>
      <c r="S56" s="77"/>
      <c r="T56" s="1248"/>
      <c r="U56" s="1249"/>
      <c r="V56" s="1258"/>
      <c r="W56" s="192" t="s">
        <v>188</v>
      </c>
      <c r="X56" s="1409" t="s">
        <v>107</v>
      </c>
      <c r="Y56" s="1410"/>
      <c r="Z56" s="1410"/>
      <c r="AA56" s="1411"/>
      <c r="AB56" s="255">
        <v>0</v>
      </c>
      <c r="AC56" s="360">
        <v>45351</v>
      </c>
      <c r="AD56" s="165"/>
      <c r="AE56" s="362" t="s">
        <v>233</v>
      </c>
      <c r="AF56" s="1424" t="s">
        <v>234</v>
      </c>
      <c r="AG56" s="1424" t="s">
        <v>235</v>
      </c>
      <c r="AH56" s="1441"/>
      <c r="AI56" s="165"/>
      <c r="AJ56" s="77"/>
    </row>
    <row r="57" spans="2:36" ht="18" customHeight="1">
      <c r="B57" s="1248"/>
      <c r="C57" s="1249"/>
      <c r="D57" s="1258"/>
      <c r="E57" s="192"/>
      <c r="F57" s="1409" t="s">
        <v>189</v>
      </c>
      <c r="G57" s="1410"/>
      <c r="H57" s="1410"/>
      <c r="I57" s="1411"/>
      <c r="J57" s="251"/>
      <c r="K57" s="360"/>
      <c r="L57" s="161"/>
      <c r="M57" s="363" t="s">
        <v>236</v>
      </c>
      <c r="N57" s="1422"/>
      <c r="O57" s="1422"/>
      <c r="P57" s="1434"/>
      <c r="Q57" s="161"/>
      <c r="S57" s="77"/>
      <c r="T57" s="1248"/>
      <c r="U57" s="1249"/>
      <c r="V57" s="1258"/>
      <c r="W57" s="192" t="s">
        <v>191</v>
      </c>
      <c r="X57" s="1409" t="s">
        <v>189</v>
      </c>
      <c r="Y57" s="1410"/>
      <c r="Z57" s="1410"/>
      <c r="AA57" s="1411"/>
      <c r="AB57" s="251">
        <v>4400</v>
      </c>
      <c r="AC57" s="360">
        <v>45351</v>
      </c>
      <c r="AD57" s="165"/>
      <c r="AE57" s="363" t="s">
        <v>236</v>
      </c>
      <c r="AF57" s="1422"/>
      <c r="AG57" s="1422"/>
      <c r="AH57" s="1442"/>
      <c r="AI57" s="165"/>
      <c r="AJ57" s="77"/>
    </row>
    <row r="58" spans="2:36" ht="18" customHeight="1" thickBot="1">
      <c r="B58" s="1250"/>
      <c r="C58" s="1251"/>
      <c r="D58" s="1259"/>
      <c r="E58" s="259"/>
      <c r="F58" s="1415" t="s">
        <v>110</v>
      </c>
      <c r="G58" s="1416"/>
      <c r="H58" s="1416"/>
      <c r="I58" s="1417"/>
      <c r="J58" s="260"/>
      <c r="K58" s="364"/>
      <c r="L58" s="161"/>
      <c r="M58" s="365" t="s">
        <v>237</v>
      </c>
      <c r="N58" s="1423"/>
      <c r="O58" s="1423"/>
      <c r="P58" s="1434"/>
      <c r="Q58" s="161"/>
      <c r="S58" s="77"/>
      <c r="T58" s="1250"/>
      <c r="U58" s="1251"/>
      <c r="V58" s="1259"/>
      <c r="W58" s="259" t="s">
        <v>186</v>
      </c>
      <c r="X58" s="1415" t="s">
        <v>110</v>
      </c>
      <c r="Y58" s="1416"/>
      <c r="Z58" s="1416"/>
      <c r="AA58" s="1417"/>
      <c r="AB58" s="260">
        <v>0</v>
      </c>
      <c r="AC58" s="364">
        <v>45351</v>
      </c>
      <c r="AD58" s="165"/>
      <c r="AE58" s="365" t="s">
        <v>237</v>
      </c>
      <c r="AF58" s="1423"/>
      <c r="AG58" s="1423"/>
      <c r="AH58" s="1442"/>
      <c r="AI58" s="165"/>
      <c r="AJ58" s="77"/>
    </row>
    <row r="59" spans="2:36" ht="18" customHeight="1">
      <c r="B59" s="1246" t="s">
        <v>192</v>
      </c>
      <c r="C59" s="1247"/>
      <c r="D59" s="1257"/>
      <c r="E59" s="250"/>
      <c r="F59" s="1427" t="s">
        <v>193</v>
      </c>
      <c r="G59" s="1428"/>
      <c r="H59" s="1428"/>
      <c r="I59" s="1429"/>
      <c r="J59" s="251"/>
      <c r="K59" s="360"/>
      <c r="L59" s="161"/>
      <c r="M59" s="1430" t="s">
        <v>238</v>
      </c>
      <c r="N59" s="1421" t="s">
        <v>239</v>
      </c>
      <c r="O59" s="1424" t="s">
        <v>240</v>
      </c>
      <c r="P59" s="1426"/>
      <c r="Q59" s="161"/>
      <c r="S59" s="77"/>
      <c r="T59" s="1246" t="s">
        <v>192</v>
      </c>
      <c r="U59" s="1247"/>
      <c r="V59" s="1257" t="s">
        <v>194</v>
      </c>
      <c r="W59" s="250" t="s">
        <v>186</v>
      </c>
      <c r="X59" s="1427" t="s">
        <v>193</v>
      </c>
      <c r="Y59" s="1428"/>
      <c r="Z59" s="1428"/>
      <c r="AA59" s="1429"/>
      <c r="AB59" s="251">
        <v>10400</v>
      </c>
      <c r="AC59" s="360">
        <v>45351</v>
      </c>
      <c r="AD59" s="165"/>
      <c r="AE59" s="1430" t="s">
        <v>238</v>
      </c>
      <c r="AF59" s="1421" t="s">
        <v>239</v>
      </c>
      <c r="AG59" s="1424" t="s">
        <v>241</v>
      </c>
      <c r="AH59" s="1425"/>
      <c r="AI59" s="165"/>
      <c r="AJ59" s="77"/>
    </row>
    <row r="60" spans="2:36" ht="18" customHeight="1">
      <c r="B60" s="1248"/>
      <c r="C60" s="1249"/>
      <c r="D60" s="1258"/>
      <c r="E60" s="192"/>
      <c r="F60" s="1409" t="s">
        <v>195</v>
      </c>
      <c r="G60" s="1410"/>
      <c r="H60" s="1410"/>
      <c r="I60" s="1411"/>
      <c r="J60" s="255"/>
      <c r="K60" s="366"/>
      <c r="L60" s="242"/>
      <c r="M60" s="1431"/>
      <c r="N60" s="1422"/>
      <c r="O60" s="1422"/>
      <c r="P60" s="1426"/>
      <c r="S60" s="77"/>
      <c r="T60" s="1248"/>
      <c r="U60" s="1249"/>
      <c r="V60" s="1258"/>
      <c r="W60" s="192" t="s">
        <v>188</v>
      </c>
      <c r="X60" s="1409" t="s">
        <v>195</v>
      </c>
      <c r="Y60" s="1410"/>
      <c r="Z60" s="1410"/>
      <c r="AA60" s="1411"/>
      <c r="AB60" s="255">
        <v>0</v>
      </c>
      <c r="AC60" s="366"/>
      <c r="AD60" s="248"/>
      <c r="AE60" s="1431"/>
      <c r="AF60" s="1422"/>
      <c r="AG60" s="1422"/>
      <c r="AH60" s="1425"/>
      <c r="AI60" s="77"/>
      <c r="AJ60" s="77"/>
    </row>
    <row r="61" spans="2:36" ht="18" customHeight="1">
      <c r="B61" s="1248"/>
      <c r="C61" s="1249"/>
      <c r="D61" s="1258"/>
      <c r="E61" s="192"/>
      <c r="F61" s="1409" t="s">
        <v>114</v>
      </c>
      <c r="G61" s="1410"/>
      <c r="H61" s="1410"/>
      <c r="I61" s="1411"/>
      <c r="J61" s="251"/>
      <c r="K61" s="360"/>
      <c r="L61" s="242"/>
      <c r="M61" s="1432"/>
      <c r="N61" s="1423"/>
      <c r="O61" s="1423"/>
      <c r="P61" s="1426"/>
      <c r="S61" s="77"/>
      <c r="T61" s="1248"/>
      <c r="U61" s="1249"/>
      <c r="V61" s="1258"/>
      <c r="W61" s="192" t="s">
        <v>191</v>
      </c>
      <c r="X61" s="1409" t="s">
        <v>114</v>
      </c>
      <c r="Y61" s="1410"/>
      <c r="Z61" s="1410"/>
      <c r="AA61" s="1411"/>
      <c r="AB61" s="251">
        <v>4400</v>
      </c>
      <c r="AC61" s="360">
        <v>45351</v>
      </c>
      <c r="AD61" s="248"/>
      <c r="AE61" s="1432"/>
      <c r="AF61" s="1423"/>
      <c r="AG61" s="1423"/>
      <c r="AH61" s="1425"/>
      <c r="AI61" s="77"/>
      <c r="AJ61" s="77"/>
    </row>
    <row r="62" spans="2:36" ht="18" customHeight="1" thickBot="1">
      <c r="B62" s="1250"/>
      <c r="C62" s="1251"/>
      <c r="D62" s="1259"/>
      <c r="E62" s="259"/>
      <c r="F62" s="1415" t="s">
        <v>115</v>
      </c>
      <c r="G62" s="1416"/>
      <c r="H62" s="1416"/>
      <c r="I62" s="1417"/>
      <c r="J62" s="260"/>
      <c r="K62" s="367"/>
      <c r="M62" s="368" t="s">
        <v>242</v>
      </c>
      <c r="N62" s="270"/>
      <c r="S62" s="77"/>
      <c r="T62" s="1250"/>
      <c r="U62" s="1251"/>
      <c r="V62" s="1259"/>
      <c r="W62" s="259" t="s">
        <v>186</v>
      </c>
      <c r="X62" s="1415" t="s">
        <v>115</v>
      </c>
      <c r="Y62" s="1416"/>
      <c r="Z62" s="1416"/>
      <c r="AA62" s="1417"/>
      <c r="AB62" s="260">
        <v>39200</v>
      </c>
      <c r="AC62" s="367">
        <v>45351</v>
      </c>
      <c r="AD62" s="77"/>
      <c r="AE62" s="369" t="s">
        <v>242</v>
      </c>
      <c r="AF62" s="370"/>
      <c r="AG62" s="77"/>
      <c r="AH62" s="77"/>
      <c r="AI62" s="77"/>
      <c r="AJ62" s="77"/>
    </row>
    <row r="63" spans="2:36" ht="18" customHeight="1">
      <c r="B63" s="1246" t="s">
        <v>196</v>
      </c>
      <c r="C63" s="1247"/>
      <c r="D63" s="1275"/>
      <c r="E63" s="250"/>
      <c r="F63" s="1418" t="s">
        <v>197</v>
      </c>
      <c r="G63" s="1419"/>
      <c r="H63" s="1419"/>
      <c r="I63" s="1420"/>
      <c r="J63" s="251"/>
      <c r="K63" s="371"/>
      <c r="M63" s="368" t="s">
        <v>243</v>
      </c>
      <c r="S63" s="77"/>
      <c r="T63" s="1246" t="s">
        <v>196</v>
      </c>
      <c r="U63" s="1247"/>
      <c r="V63" s="1275" t="s">
        <v>194</v>
      </c>
      <c r="W63" s="250" t="s">
        <v>186</v>
      </c>
      <c r="X63" s="1418" t="s">
        <v>197</v>
      </c>
      <c r="Y63" s="1419"/>
      <c r="Z63" s="1419"/>
      <c r="AA63" s="1420"/>
      <c r="AB63" s="251">
        <v>0</v>
      </c>
      <c r="AC63" s="371">
        <v>45351</v>
      </c>
      <c r="AD63" s="77"/>
      <c r="AE63" s="369" t="s">
        <v>243</v>
      </c>
      <c r="AF63" s="77"/>
      <c r="AG63" s="77"/>
      <c r="AH63" s="77"/>
      <c r="AI63" s="77"/>
      <c r="AJ63" s="77"/>
    </row>
    <row r="64" spans="2:36" ht="18" customHeight="1">
      <c r="B64" s="1248"/>
      <c r="C64" s="1249"/>
      <c r="D64" s="1258"/>
      <c r="E64" s="192"/>
      <c r="F64" s="1409" t="s">
        <v>198</v>
      </c>
      <c r="G64" s="1410"/>
      <c r="H64" s="1410"/>
      <c r="I64" s="1411"/>
      <c r="J64" s="255"/>
      <c r="K64" s="366"/>
      <c r="M64" s="368" t="s">
        <v>244</v>
      </c>
      <c r="S64" s="77"/>
      <c r="T64" s="1248"/>
      <c r="U64" s="1249"/>
      <c r="V64" s="1258"/>
      <c r="W64" s="192" t="s">
        <v>188</v>
      </c>
      <c r="X64" s="1409" t="s">
        <v>198</v>
      </c>
      <c r="Y64" s="1410"/>
      <c r="Z64" s="1410"/>
      <c r="AA64" s="1411"/>
      <c r="AB64" s="255">
        <v>64230</v>
      </c>
      <c r="AC64" s="366">
        <v>45351</v>
      </c>
      <c r="AD64" s="77"/>
      <c r="AE64" s="369" t="s">
        <v>244</v>
      </c>
      <c r="AF64" s="77"/>
      <c r="AG64" s="77"/>
      <c r="AH64" s="77"/>
      <c r="AI64" s="77"/>
      <c r="AJ64" s="77"/>
    </row>
    <row r="65" spans="2:36" ht="18" customHeight="1">
      <c r="B65" s="1248"/>
      <c r="C65" s="1249"/>
      <c r="D65" s="1258"/>
      <c r="E65" s="192"/>
      <c r="F65" s="1409" t="s">
        <v>199</v>
      </c>
      <c r="G65" s="1410"/>
      <c r="H65" s="1410"/>
      <c r="I65" s="1411"/>
      <c r="J65" s="251"/>
      <c r="K65" s="360"/>
      <c r="M65" s="161"/>
      <c r="N65" s="161"/>
      <c r="O65" s="161"/>
      <c r="P65" s="161"/>
      <c r="S65" s="77"/>
      <c r="T65" s="1248"/>
      <c r="U65" s="1249"/>
      <c r="V65" s="1258"/>
      <c r="W65" s="192" t="s">
        <v>191</v>
      </c>
      <c r="X65" s="1409" t="s">
        <v>199</v>
      </c>
      <c r="Y65" s="1410"/>
      <c r="Z65" s="1410"/>
      <c r="AA65" s="1411"/>
      <c r="AB65" s="251">
        <v>26400</v>
      </c>
      <c r="AC65" s="360">
        <v>45351</v>
      </c>
      <c r="AD65" s="77"/>
      <c r="AE65" s="165"/>
      <c r="AF65" s="165"/>
      <c r="AG65" s="165"/>
      <c r="AH65" s="165"/>
      <c r="AI65" s="77"/>
      <c r="AJ65" s="77"/>
    </row>
    <row r="66" spans="2:36" ht="18" customHeight="1" thickBot="1">
      <c r="B66" s="1268"/>
      <c r="C66" s="1269"/>
      <c r="D66" s="1276"/>
      <c r="E66" s="263"/>
      <c r="F66" s="1412" t="s">
        <v>200</v>
      </c>
      <c r="G66" s="1413"/>
      <c r="H66" s="1413"/>
      <c r="I66" s="1414"/>
      <c r="J66" s="264"/>
      <c r="K66" s="372"/>
      <c r="S66" s="77"/>
      <c r="T66" s="1268"/>
      <c r="U66" s="1269"/>
      <c r="V66" s="1276"/>
      <c r="W66" s="263" t="s">
        <v>186</v>
      </c>
      <c r="X66" s="1412" t="s">
        <v>200</v>
      </c>
      <c r="Y66" s="1413"/>
      <c r="Z66" s="1413"/>
      <c r="AA66" s="1414"/>
      <c r="AB66" s="264">
        <v>58800</v>
      </c>
      <c r="AC66" s="372">
        <v>45351</v>
      </c>
      <c r="AD66" s="77"/>
      <c r="AE66" s="77"/>
      <c r="AF66" s="77"/>
      <c r="AG66" s="77"/>
      <c r="AH66" s="77"/>
      <c r="AI66" s="77"/>
      <c r="AJ66" s="77"/>
    </row>
    <row r="67" spans="2:36" ht="18" customHeight="1" thickTop="1" thickBot="1">
      <c r="B67" s="1263"/>
      <c r="C67" s="1264"/>
      <c r="D67" s="266"/>
      <c r="E67" s="267"/>
      <c r="F67" s="1265"/>
      <c r="G67" s="1266"/>
      <c r="H67" s="1266"/>
      <c r="I67" s="1267"/>
      <c r="J67" s="268">
        <f>SUM(J55:J66)</f>
        <v>0</v>
      </c>
      <c r="K67" s="269"/>
      <c r="S67" s="77"/>
      <c r="T67" s="1263"/>
      <c r="U67" s="1264"/>
      <c r="V67" s="266"/>
      <c r="W67" s="267"/>
      <c r="X67" s="1265"/>
      <c r="Y67" s="1266"/>
      <c r="Z67" s="1266"/>
      <c r="AA67" s="1267"/>
      <c r="AB67" s="268">
        <f>SUM(AB55:AB66)</f>
        <v>258990</v>
      </c>
      <c r="AC67" s="269"/>
      <c r="AD67" s="77"/>
      <c r="AE67" s="77"/>
      <c r="AF67" s="77"/>
      <c r="AG67" s="77"/>
      <c r="AH67" s="77"/>
      <c r="AI67" s="77"/>
      <c r="AJ67" s="77"/>
    </row>
    <row r="68" spans="2:36" ht="18" customHeight="1">
      <c r="L68" s="161"/>
      <c r="S68" s="77"/>
      <c r="T68" s="77"/>
      <c r="U68" s="77"/>
      <c r="V68" s="77"/>
      <c r="W68" s="77"/>
      <c r="X68" s="77"/>
      <c r="Y68" s="77"/>
      <c r="Z68" s="77"/>
      <c r="AA68" s="77"/>
      <c r="AB68" s="77"/>
      <c r="AC68" s="77"/>
      <c r="AD68" s="165"/>
      <c r="AE68" s="165"/>
      <c r="AF68" s="165"/>
      <c r="AG68" s="165"/>
      <c r="AH68" s="165"/>
      <c r="AI68" s="77"/>
      <c r="AJ68" s="77"/>
    </row>
    <row r="69" spans="2:36" ht="18" customHeight="1">
      <c r="K69" s="161"/>
      <c r="L69" s="161"/>
      <c r="AC69" s="161"/>
      <c r="AD69" s="161"/>
      <c r="AE69" s="161"/>
      <c r="AF69" s="161"/>
      <c r="AG69" s="161"/>
      <c r="AH69" s="161"/>
    </row>
    <row r="70" spans="2:36" ht="18" customHeight="1">
      <c r="K70" s="161"/>
      <c r="L70" s="161"/>
      <c r="M70" s="270"/>
      <c r="N70" s="270"/>
      <c r="O70" s="270"/>
      <c r="AC70" s="161"/>
      <c r="AD70" s="161"/>
      <c r="AE70" s="161"/>
      <c r="AF70" s="161"/>
      <c r="AG70" s="161"/>
      <c r="AH70" s="161"/>
    </row>
    <row r="71" spans="2:36" ht="18" customHeight="1">
      <c r="K71" s="161"/>
      <c r="L71" s="161"/>
      <c r="M71" s="270"/>
      <c r="N71" s="270"/>
      <c r="O71" s="270"/>
      <c r="AC71" s="161"/>
      <c r="AD71" s="161"/>
      <c r="AE71" s="161"/>
      <c r="AF71" s="161"/>
      <c r="AG71" s="161"/>
      <c r="AH71" s="161"/>
    </row>
    <row r="72" spans="2:36" ht="18" customHeight="1">
      <c r="K72" s="161"/>
      <c r="L72" s="161"/>
      <c r="M72" s="270"/>
      <c r="N72" s="270"/>
      <c r="O72" s="270"/>
      <c r="AC72" s="161"/>
      <c r="AD72" s="161"/>
      <c r="AE72" s="161"/>
      <c r="AF72" s="161"/>
      <c r="AG72" s="161"/>
      <c r="AH72" s="161"/>
    </row>
    <row r="73" spans="2:36" ht="18" customHeight="1">
      <c r="K73" s="161"/>
      <c r="L73" s="161"/>
      <c r="AC73" s="161"/>
      <c r="AD73" s="161"/>
      <c r="AE73" s="161"/>
      <c r="AF73" s="161"/>
      <c r="AG73" s="161"/>
      <c r="AH73" s="161"/>
    </row>
    <row r="78" spans="2:36" ht="18" customHeight="1">
      <c r="E78" s="270"/>
      <c r="F78" s="270"/>
      <c r="G78" s="270"/>
      <c r="H78" s="270"/>
      <c r="I78" s="270"/>
      <c r="J78" s="270"/>
      <c r="K78" s="270"/>
      <c r="L78" s="270"/>
      <c r="W78" s="270"/>
      <c r="X78" s="270"/>
      <c r="Y78" s="270"/>
      <c r="Z78" s="270"/>
      <c r="AA78" s="270"/>
      <c r="AB78" s="270"/>
      <c r="AC78" s="270"/>
      <c r="AD78" s="270"/>
      <c r="AE78" s="270"/>
      <c r="AF78" s="270"/>
      <c r="AG78" s="270"/>
    </row>
    <row r="79" spans="2:36" ht="18" customHeight="1">
      <c r="E79" s="270"/>
      <c r="F79" s="270"/>
      <c r="G79" s="270"/>
      <c r="H79" s="270"/>
      <c r="I79" s="270"/>
      <c r="J79" s="270"/>
      <c r="K79" s="270"/>
      <c r="L79" s="270"/>
      <c r="W79" s="270"/>
      <c r="X79" s="270"/>
      <c r="Y79" s="270"/>
      <c r="Z79" s="270"/>
      <c r="AA79" s="270"/>
      <c r="AB79" s="270"/>
      <c r="AC79" s="270"/>
      <c r="AD79" s="270"/>
      <c r="AE79" s="270"/>
      <c r="AF79" s="270"/>
      <c r="AG79" s="270"/>
    </row>
    <row r="80" spans="2:36" ht="18" customHeight="1">
      <c r="E80" s="270"/>
      <c r="F80" s="270"/>
      <c r="G80" s="270"/>
      <c r="H80" s="270"/>
      <c r="I80" s="270"/>
      <c r="J80" s="270"/>
      <c r="K80" s="270"/>
      <c r="L80" s="270"/>
      <c r="W80" s="270"/>
      <c r="X80" s="270"/>
      <c r="Y80" s="270"/>
      <c r="Z80" s="270"/>
      <c r="AA80" s="270"/>
      <c r="AB80" s="270"/>
      <c r="AC80" s="270"/>
      <c r="AD80" s="270"/>
      <c r="AE80" s="270"/>
      <c r="AF80" s="270"/>
      <c r="AG80" s="270"/>
    </row>
  </sheetData>
  <mergeCells count="271">
    <mergeCell ref="W1:AB1"/>
    <mergeCell ref="L7:M7"/>
    <mergeCell ref="N7:O7"/>
    <mergeCell ref="P7:P8"/>
    <mergeCell ref="Q7:Q8"/>
    <mergeCell ref="AD7:AE7"/>
    <mergeCell ref="AF7:AG7"/>
    <mergeCell ref="AH7:AH8"/>
    <mergeCell ref="AI7:AI8"/>
    <mergeCell ref="B8:C8"/>
    <mergeCell ref="E8:F8"/>
    <mergeCell ref="G8:J8"/>
    <mergeCell ref="N8:O8"/>
    <mergeCell ref="T8:U8"/>
    <mergeCell ref="W8:X8"/>
    <mergeCell ref="Y8:AB8"/>
    <mergeCell ref="AF8:AG8"/>
    <mergeCell ref="B9:C9"/>
    <mergeCell ref="E9:F9"/>
    <mergeCell ref="G9:J9"/>
    <mergeCell ref="L9:L16"/>
    <mergeCell ref="N9:O9"/>
    <mergeCell ref="T9:U9"/>
    <mergeCell ref="W9:X9"/>
    <mergeCell ref="Y9:AB9"/>
    <mergeCell ref="AD9:AD16"/>
    <mergeCell ref="AF9:AG9"/>
    <mergeCell ref="B10:C10"/>
    <mergeCell ref="E10:F10"/>
    <mergeCell ref="G10:J10"/>
    <mergeCell ref="N10:O10"/>
    <mergeCell ref="T10:U10"/>
    <mergeCell ref="W10:X10"/>
    <mergeCell ref="Y10:AB10"/>
    <mergeCell ref="AF10:AG10"/>
    <mergeCell ref="Y11:AB11"/>
    <mergeCell ref="AF11:AG11"/>
    <mergeCell ref="B12:C12"/>
    <mergeCell ref="E12:F12"/>
    <mergeCell ref="G12:J12"/>
    <mergeCell ref="N12:O12"/>
    <mergeCell ref="T12:U12"/>
    <mergeCell ref="W12:X12"/>
    <mergeCell ref="Y12:AB12"/>
    <mergeCell ref="AF12:AG12"/>
    <mergeCell ref="B11:C11"/>
    <mergeCell ref="E11:F11"/>
    <mergeCell ref="G11:J11"/>
    <mergeCell ref="N11:O11"/>
    <mergeCell ref="T11:U11"/>
    <mergeCell ref="W11:X11"/>
    <mergeCell ref="Y13:AB13"/>
    <mergeCell ref="AF13:AG13"/>
    <mergeCell ref="B14:C14"/>
    <mergeCell ref="E14:F14"/>
    <mergeCell ref="G14:J14"/>
    <mergeCell ref="N14:O14"/>
    <mergeCell ref="T14:U14"/>
    <mergeCell ref="W14:X14"/>
    <mergeCell ref="Y14:AB14"/>
    <mergeCell ref="AF14:AG14"/>
    <mergeCell ref="B13:C13"/>
    <mergeCell ref="E13:F13"/>
    <mergeCell ref="G13:J13"/>
    <mergeCell ref="N13:O13"/>
    <mergeCell ref="T13:U13"/>
    <mergeCell ref="W13:X13"/>
    <mergeCell ref="B18:C18"/>
    <mergeCell ref="F18:I18"/>
    <mergeCell ref="N18:O18"/>
    <mergeCell ref="T18:U18"/>
    <mergeCell ref="X18:AA18"/>
    <mergeCell ref="AF18:AG18"/>
    <mergeCell ref="N15:O15"/>
    <mergeCell ref="AF15:AG15"/>
    <mergeCell ref="N16:O16"/>
    <mergeCell ref="AF16:AG16"/>
    <mergeCell ref="G17:J17"/>
    <mergeCell ref="L17:L30"/>
    <mergeCell ref="N17:O17"/>
    <mergeCell ref="Y17:AB17"/>
    <mergeCell ref="AD17:AD30"/>
    <mergeCell ref="AF17:AG17"/>
    <mergeCell ref="B20:C20"/>
    <mergeCell ref="F20:I20"/>
    <mergeCell ref="N20:O20"/>
    <mergeCell ref="T20:U20"/>
    <mergeCell ref="X20:AA20"/>
    <mergeCell ref="AF20:AG20"/>
    <mergeCell ref="B19:C19"/>
    <mergeCell ref="F19:I19"/>
    <mergeCell ref="N19:O19"/>
    <mergeCell ref="T19:U19"/>
    <mergeCell ref="X19:AA19"/>
    <mergeCell ref="AF19:AG19"/>
    <mergeCell ref="N22:O22"/>
    <mergeCell ref="AF22:AG22"/>
    <mergeCell ref="G23:J23"/>
    <mergeCell ref="N23:O23"/>
    <mergeCell ref="Y23:AB23"/>
    <mergeCell ref="AF23:AG23"/>
    <mergeCell ref="B21:C21"/>
    <mergeCell ref="F21:I21"/>
    <mergeCell ref="N21:O21"/>
    <mergeCell ref="T21:U21"/>
    <mergeCell ref="X21:AA21"/>
    <mergeCell ref="AF21:AG21"/>
    <mergeCell ref="B25:C25"/>
    <mergeCell ref="F25:I25"/>
    <mergeCell ref="N25:O25"/>
    <mergeCell ref="T25:U25"/>
    <mergeCell ref="X25:AA25"/>
    <mergeCell ref="AF25:AG25"/>
    <mergeCell ref="B24:C24"/>
    <mergeCell ref="F24:I24"/>
    <mergeCell ref="N24:O24"/>
    <mergeCell ref="T24:U24"/>
    <mergeCell ref="X24:AA24"/>
    <mergeCell ref="AF24:AG24"/>
    <mergeCell ref="B27:C27"/>
    <mergeCell ref="F27:I27"/>
    <mergeCell ref="N27:O27"/>
    <mergeCell ref="T27:U27"/>
    <mergeCell ref="X27:AA27"/>
    <mergeCell ref="AF27:AG27"/>
    <mergeCell ref="B26:C26"/>
    <mergeCell ref="F26:I26"/>
    <mergeCell ref="N26:O26"/>
    <mergeCell ref="T26:U26"/>
    <mergeCell ref="X26:AA26"/>
    <mergeCell ref="AF26:AG26"/>
    <mergeCell ref="B30:C30"/>
    <mergeCell ref="F30:I30"/>
    <mergeCell ref="N30:O30"/>
    <mergeCell ref="T30:U30"/>
    <mergeCell ref="X30:AA30"/>
    <mergeCell ref="AF30:AG30"/>
    <mergeCell ref="N28:O28"/>
    <mergeCell ref="AF28:AG28"/>
    <mergeCell ref="G29:J29"/>
    <mergeCell ref="N29:O29"/>
    <mergeCell ref="Y29:AB29"/>
    <mergeCell ref="AF29:AG29"/>
    <mergeCell ref="B32:C32"/>
    <mergeCell ref="F32:I32"/>
    <mergeCell ref="N32:O32"/>
    <mergeCell ref="T32:U32"/>
    <mergeCell ref="X32:AA32"/>
    <mergeCell ref="AF32:AG32"/>
    <mergeCell ref="B31:C31"/>
    <mergeCell ref="F31:I31"/>
    <mergeCell ref="N31:O31"/>
    <mergeCell ref="T31:U31"/>
    <mergeCell ref="X31:AA31"/>
    <mergeCell ref="AF31:AG31"/>
    <mergeCell ref="X36:Y36"/>
    <mergeCell ref="Z36:AA36"/>
    <mergeCell ref="L34:M34"/>
    <mergeCell ref="N34:O34"/>
    <mergeCell ref="AD34:AE34"/>
    <mergeCell ref="AF34:AG34"/>
    <mergeCell ref="O35:Q35"/>
    <mergeCell ref="AG35:AI35"/>
    <mergeCell ref="B33:C33"/>
    <mergeCell ref="F33:I33"/>
    <mergeCell ref="N33:O33"/>
    <mergeCell ref="T33:U33"/>
    <mergeCell ref="X33:AA33"/>
    <mergeCell ref="AF33:AG33"/>
    <mergeCell ref="B37:C37"/>
    <mergeCell ref="T37:U37"/>
    <mergeCell ref="B38:C38"/>
    <mergeCell ref="T38:U38"/>
    <mergeCell ref="B39:C39"/>
    <mergeCell ref="T39:U39"/>
    <mergeCell ref="B36:C36"/>
    <mergeCell ref="F36:G36"/>
    <mergeCell ref="H36:I36"/>
    <mergeCell ref="T36:U36"/>
    <mergeCell ref="B43:C43"/>
    <mergeCell ref="T43:U43"/>
    <mergeCell ref="B44:C44"/>
    <mergeCell ref="T44:U44"/>
    <mergeCell ref="B45:C45"/>
    <mergeCell ref="T45:U45"/>
    <mergeCell ref="B40:C40"/>
    <mergeCell ref="T40:U40"/>
    <mergeCell ref="B41:C41"/>
    <mergeCell ref="T41:U41"/>
    <mergeCell ref="B42:C42"/>
    <mergeCell ref="T42:U42"/>
    <mergeCell ref="B49:C49"/>
    <mergeCell ref="T49:U49"/>
    <mergeCell ref="B50:C50"/>
    <mergeCell ref="T50:U50"/>
    <mergeCell ref="B51:C51"/>
    <mergeCell ref="F51:G51"/>
    <mergeCell ref="H51:I51"/>
    <mergeCell ref="T51:U51"/>
    <mergeCell ref="B46:C46"/>
    <mergeCell ref="T46:U46"/>
    <mergeCell ref="B47:C47"/>
    <mergeCell ref="T47:U47"/>
    <mergeCell ref="B48:C48"/>
    <mergeCell ref="T48:U48"/>
    <mergeCell ref="X51:Y51"/>
    <mergeCell ref="Z51:AA51"/>
    <mergeCell ref="B54:C54"/>
    <mergeCell ref="F54:I54"/>
    <mergeCell ref="N54:N55"/>
    <mergeCell ref="O54:O55"/>
    <mergeCell ref="P54:P55"/>
    <mergeCell ref="T54:U54"/>
    <mergeCell ref="X54:AA54"/>
    <mergeCell ref="N56:N58"/>
    <mergeCell ref="O56:O58"/>
    <mergeCell ref="P56:P58"/>
    <mergeCell ref="X56:AA56"/>
    <mergeCell ref="AF54:AF55"/>
    <mergeCell ref="AG54:AG55"/>
    <mergeCell ref="AH54:AH55"/>
    <mergeCell ref="B55:C58"/>
    <mergeCell ref="D55:D58"/>
    <mergeCell ref="F55:I55"/>
    <mergeCell ref="T55:U58"/>
    <mergeCell ref="V55:V58"/>
    <mergeCell ref="X55:AA55"/>
    <mergeCell ref="F56:I56"/>
    <mergeCell ref="AH56:AH58"/>
    <mergeCell ref="F57:I57"/>
    <mergeCell ref="X57:AA57"/>
    <mergeCell ref="F58:I58"/>
    <mergeCell ref="X58:AA58"/>
    <mergeCell ref="AF56:AF58"/>
    <mergeCell ref="AG56:AG58"/>
    <mergeCell ref="AF59:AF61"/>
    <mergeCell ref="AG59:AG61"/>
    <mergeCell ref="AH59:AH61"/>
    <mergeCell ref="F60:I60"/>
    <mergeCell ref="X60:AA60"/>
    <mergeCell ref="F61:I61"/>
    <mergeCell ref="X61:AA61"/>
    <mergeCell ref="O59:O61"/>
    <mergeCell ref="P59:P61"/>
    <mergeCell ref="T59:U62"/>
    <mergeCell ref="V59:V62"/>
    <mergeCell ref="X59:AA59"/>
    <mergeCell ref="AE59:AE61"/>
    <mergeCell ref="F59:I59"/>
    <mergeCell ref="M59:M61"/>
    <mergeCell ref="N59:N61"/>
    <mergeCell ref="F65:I65"/>
    <mergeCell ref="X65:AA65"/>
    <mergeCell ref="F66:I66"/>
    <mergeCell ref="X66:AA66"/>
    <mergeCell ref="B67:C67"/>
    <mergeCell ref="F67:I67"/>
    <mergeCell ref="T67:U67"/>
    <mergeCell ref="X67:AA67"/>
    <mergeCell ref="F62:I62"/>
    <mergeCell ref="X62:AA62"/>
    <mergeCell ref="B63:C66"/>
    <mergeCell ref="D63:D66"/>
    <mergeCell ref="F63:I63"/>
    <mergeCell ref="T63:U66"/>
    <mergeCell ref="V63:V66"/>
    <mergeCell ref="X63:AA63"/>
    <mergeCell ref="F64:I64"/>
    <mergeCell ref="X64:AA64"/>
    <mergeCell ref="B59:C62"/>
    <mergeCell ref="D59:D62"/>
  </mergeCells>
  <phoneticPr fontId="4"/>
  <dataValidations count="3">
    <dataValidation allowBlank="1" showInputMessage="1" showErrorMessage="1" prompt="決定通知日（令和6年4月2日）以降の日付をご記入ください。" sqref="L37:L50"/>
    <dataValidation allowBlank="1" showInputMessage="1" showErrorMessage="1" prompt="付記した資料番号と一致しているか確認してください。" sqref="P37:P50"/>
    <dataValidation type="list" allowBlank="1" showInputMessage="1" showErrorMessage="1" sqref="B46:C50 B37:B40 B41:C41 B42:B45 T46:U50 T42:T45 T37:T40 T41:U41">
      <formula1>"文芸費,音楽費・借損料,舞台費・消耗品費,その他経費・ユニバーサル対応費,プログラム作成費,運搬費"</formula1>
    </dataValidation>
  </dataValidations>
  <printOptions horizontalCentered="1" verticalCentered="1"/>
  <pageMargins left="0.59055118110236227" right="0.59055118110236227" top="0.39370078740157483" bottom="0.39370078740157483" header="0.31496062992125984" footer="0.31496062992125984"/>
  <pageSetup paperSize="8" scale="41" orientation="landscape" cellComments="atEnd" r:id="rId1"/>
  <headerFooter>
    <oddFooter>&amp;R&amp;A
&amp;D</oddFooter>
  </headerFooter>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59999389629810485"/>
    <pageSetUpPr fitToPage="1"/>
  </sheetPr>
  <dimension ref="A1:CH116"/>
  <sheetViews>
    <sheetView showGridLines="0" view="pageBreakPreview" zoomScale="70" zoomScaleNormal="75" zoomScaleSheetLayoutView="70" workbookViewId="0">
      <selection activeCell="L89" sqref="L89"/>
    </sheetView>
  </sheetViews>
  <sheetFormatPr defaultColWidth="3.625" defaultRowHeight="15.75"/>
  <cols>
    <col min="1" max="1" width="3.25" style="416" customWidth="1"/>
    <col min="2" max="2" width="16.625" style="429" customWidth="1"/>
    <col min="3" max="3" width="21.375" style="429" customWidth="1"/>
    <col min="4" max="4" width="18" style="429" customWidth="1"/>
    <col min="5" max="5" width="3.5" style="429" customWidth="1"/>
    <col min="6" max="6" width="19" style="429" customWidth="1"/>
    <col min="7" max="36" width="4.75" style="429" customWidth="1"/>
    <col min="37" max="42" width="6.75" style="421" customWidth="1"/>
    <col min="43" max="43" width="3" style="429" customWidth="1"/>
    <col min="44" max="44" width="3.25" style="416" customWidth="1"/>
    <col min="45" max="45" width="16.625" style="429" customWidth="1"/>
    <col min="46" max="46" width="21.375" style="429" customWidth="1"/>
    <col min="47" max="47" width="18" style="429" customWidth="1"/>
    <col min="48" max="48" width="3.5" style="429" customWidth="1"/>
    <col min="49" max="49" width="19" style="429" customWidth="1"/>
    <col min="50" max="79" width="4.75" style="429" customWidth="1"/>
    <col min="80" max="85" width="6.75" style="421" customWidth="1"/>
    <col min="86" max="86" width="3.25" style="429" customWidth="1"/>
    <col min="87" max="285" width="8.875" style="429" customWidth="1"/>
    <col min="286" max="286" width="2.625" style="429" customWidth="1"/>
    <col min="287" max="16384" width="3.625" style="429"/>
  </cols>
  <sheetData>
    <row r="1" spans="1:86" s="75" customFormat="1" ht="30" customHeight="1">
      <c r="A1" s="189"/>
      <c r="B1" s="395" t="s">
        <v>287</v>
      </c>
      <c r="C1" s="71" t="s">
        <v>63</v>
      </c>
      <c r="D1" s="72">
        <f>【様式1】実施計画書!C3</f>
        <v>0</v>
      </c>
      <c r="E1" s="73"/>
      <c r="F1" s="73"/>
      <c r="G1" s="73"/>
      <c r="H1" s="73"/>
      <c r="I1" s="73"/>
      <c r="J1" s="396"/>
      <c r="K1" s="396"/>
      <c r="L1" s="396"/>
      <c r="M1" s="397"/>
      <c r="N1" s="397"/>
      <c r="O1" s="397"/>
      <c r="P1" s="398"/>
      <c r="Q1" s="397"/>
      <c r="R1" s="397"/>
      <c r="S1" s="399"/>
      <c r="T1" s="399"/>
      <c r="U1" s="400"/>
      <c r="V1" s="401"/>
      <c r="W1" s="402"/>
      <c r="X1" s="402"/>
      <c r="Y1" s="402"/>
      <c r="Z1" s="402"/>
      <c r="AA1" s="402"/>
      <c r="AB1" s="397"/>
      <c r="AC1" s="397"/>
      <c r="AD1" s="397"/>
      <c r="AE1" s="397"/>
      <c r="AF1" s="397"/>
      <c r="AG1" s="397"/>
      <c r="AH1" s="398"/>
      <c r="AI1" s="397"/>
      <c r="AJ1" s="403"/>
      <c r="AK1" s="404"/>
      <c r="AL1" s="404"/>
      <c r="AM1" s="404"/>
      <c r="AN1" s="405"/>
      <c r="AO1" s="76" t="str">
        <f>【様式1】実施計画書!Y1</f>
        <v>UNI6-00</v>
      </c>
      <c r="AP1" s="404"/>
      <c r="AQ1" s="77"/>
      <c r="AR1" s="190"/>
      <c r="AS1" s="395" t="s">
        <v>287</v>
      </c>
      <c r="AT1" s="78" t="s">
        <v>63</v>
      </c>
      <c r="AU1" s="406" t="s">
        <v>216</v>
      </c>
      <c r="AV1" s="407"/>
      <c r="AW1" s="407"/>
      <c r="AX1" s="407"/>
      <c r="AY1" s="407"/>
      <c r="AZ1" s="407"/>
      <c r="BA1" s="79"/>
      <c r="BB1" s="79"/>
      <c r="BC1" s="79"/>
      <c r="BD1" s="79"/>
      <c r="BE1" s="79"/>
      <c r="BF1" s="77"/>
      <c r="BG1" s="282"/>
      <c r="BH1" s="77"/>
      <c r="BI1" s="77"/>
      <c r="BJ1" s="408"/>
      <c r="BK1" s="408"/>
      <c r="BL1" s="78"/>
      <c r="BM1" s="409"/>
      <c r="BN1" s="410"/>
      <c r="BO1" s="410"/>
      <c r="BP1" s="410"/>
      <c r="BQ1" s="410"/>
      <c r="BR1" s="410"/>
      <c r="BS1" s="77"/>
      <c r="BT1" s="77"/>
      <c r="BU1" s="77"/>
      <c r="BV1" s="77"/>
      <c r="BW1" s="77"/>
      <c r="BX1" s="77"/>
      <c r="BY1" s="282"/>
      <c r="BZ1" s="77"/>
      <c r="CA1" s="411"/>
      <c r="CB1" s="412"/>
      <c r="CC1" s="412"/>
      <c r="CD1" s="412"/>
      <c r="CE1" s="413"/>
      <c r="CF1" s="282" t="s">
        <v>4</v>
      </c>
      <c r="CG1" s="412"/>
      <c r="CH1" s="77"/>
    </row>
    <row r="2" spans="1:86" s="397" customFormat="1" ht="5.0999999999999996" customHeight="1">
      <c r="A2" s="414"/>
      <c r="B2" s="399"/>
      <c r="C2" s="400"/>
      <c r="D2" s="401"/>
      <c r="E2" s="402"/>
      <c r="F2" s="402"/>
      <c r="G2" s="402"/>
      <c r="H2" s="402"/>
      <c r="I2" s="402"/>
      <c r="P2" s="398"/>
      <c r="S2" s="399"/>
      <c r="T2" s="399"/>
      <c r="U2" s="400"/>
      <c r="V2" s="401"/>
      <c r="W2" s="402"/>
      <c r="X2" s="402"/>
      <c r="Y2" s="402"/>
      <c r="Z2" s="402"/>
      <c r="AA2" s="402"/>
      <c r="AH2" s="398"/>
      <c r="AJ2" s="403"/>
      <c r="AK2" s="404"/>
      <c r="AL2" s="404"/>
      <c r="AM2" s="404"/>
      <c r="AN2" s="415"/>
      <c r="AO2" s="398"/>
      <c r="AP2" s="404"/>
      <c r="AQ2" s="77"/>
      <c r="AR2" s="190"/>
      <c r="AS2" s="408"/>
      <c r="AT2" s="78"/>
      <c r="AU2" s="409"/>
      <c r="AV2" s="410"/>
      <c r="AW2" s="410"/>
      <c r="AX2" s="410"/>
      <c r="AY2" s="410"/>
      <c r="AZ2" s="410"/>
      <c r="BA2" s="77"/>
      <c r="BB2" s="77"/>
      <c r="BC2" s="77"/>
      <c r="BD2" s="77"/>
      <c r="BE2" s="77"/>
      <c r="BF2" s="77"/>
      <c r="BG2" s="282"/>
      <c r="BH2" s="77"/>
      <c r="BI2" s="77"/>
      <c r="BJ2" s="408"/>
      <c r="BK2" s="408"/>
      <c r="BL2" s="78"/>
      <c r="BM2" s="409"/>
      <c r="BN2" s="410"/>
      <c r="BO2" s="410"/>
      <c r="BP2" s="410"/>
      <c r="BQ2" s="410"/>
      <c r="BR2" s="410"/>
      <c r="BS2" s="77"/>
      <c r="BT2" s="77"/>
      <c r="BU2" s="77"/>
      <c r="BV2" s="77"/>
      <c r="BW2" s="77"/>
      <c r="BX2" s="77"/>
      <c r="BY2" s="282"/>
      <c r="BZ2" s="77"/>
      <c r="CA2" s="411"/>
      <c r="CB2" s="412"/>
      <c r="CC2" s="412"/>
      <c r="CD2" s="412"/>
      <c r="CE2" s="413"/>
      <c r="CF2" s="282"/>
      <c r="CG2" s="412"/>
      <c r="CH2" s="77"/>
    </row>
    <row r="3" spans="1:86" ht="30" customHeight="1">
      <c r="B3" s="417" t="s">
        <v>288</v>
      </c>
      <c r="C3" s="418"/>
      <c r="D3" s="418"/>
      <c r="E3" s="418"/>
      <c r="F3" s="418"/>
      <c r="G3" s="418"/>
      <c r="H3" s="418"/>
      <c r="I3" s="418"/>
      <c r="J3" s="418"/>
      <c r="K3" s="418"/>
      <c r="L3" s="418"/>
      <c r="M3" s="418"/>
      <c r="N3" s="418"/>
      <c r="O3" s="418"/>
      <c r="P3" s="418"/>
      <c r="Q3" s="418"/>
      <c r="R3" s="418"/>
      <c r="S3" s="418"/>
      <c r="T3" s="418"/>
      <c r="U3" s="418"/>
      <c r="V3" s="418"/>
      <c r="W3" s="418"/>
      <c r="X3" s="418"/>
      <c r="Y3" s="418"/>
      <c r="Z3" s="418"/>
      <c r="AA3" s="418"/>
      <c r="AB3" s="418"/>
      <c r="AC3" s="418"/>
      <c r="AD3" s="418"/>
      <c r="AE3" s="419"/>
      <c r="AF3" s="418"/>
      <c r="AG3" s="418"/>
      <c r="AH3" s="418"/>
      <c r="AI3" s="418"/>
      <c r="AJ3" s="418"/>
      <c r="AK3" s="420"/>
      <c r="AL3" s="420"/>
      <c r="AQ3" s="422"/>
      <c r="AR3" s="423"/>
      <c r="AS3" s="424" t="s">
        <v>289</v>
      </c>
      <c r="AT3" s="425"/>
      <c r="AU3" s="425"/>
      <c r="AV3" s="425"/>
      <c r="AW3" s="425"/>
      <c r="AX3" s="425"/>
      <c r="AY3" s="425"/>
      <c r="AZ3" s="425"/>
      <c r="BA3" s="425"/>
      <c r="BB3" s="425"/>
      <c r="BC3" s="425"/>
      <c r="BD3" s="425"/>
      <c r="BE3" s="425"/>
      <c r="BF3" s="425"/>
      <c r="BG3" s="425"/>
      <c r="BH3" s="425"/>
      <c r="BI3" s="425"/>
      <c r="BJ3" s="425"/>
      <c r="BK3" s="425"/>
      <c r="BL3" s="425"/>
      <c r="BM3" s="425"/>
      <c r="BN3" s="425"/>
      <c r="BO3" s="425"/>
      <c r="BP3" s="425"/>
      <c r="BQ3" s="425"/>
      <c r="BR3" s="425"/>
      <c r="BS3" s="425"/>
      <c r="BT3" s="425"/>
      <c r="BU3" s="425"/>
      <c r="BV3" s="426"/>
      <c r="BW3" s="425"/>
      <c r="BX3" s="425"/>
      <c r="BY3" s="425"/>
      <c r="BZ3" s="425"/>
      <c r="CA3" s="425"/>
      <c r="CB3" s="427"/>
      <c r="CC3" s="427"/>
      <c r="CD3" s="428"/>
      <c r="CE3" s="428"/>
      <c r="CF3" s="428"/>
      <c r="CG3" s="428"/>
      <c r="CH3" s="422"/>
    </row>
    <row r="4" spans="1:86" s="397" customFormat="1" ht="20.100000000000001" customHeight="1">
      <c r="A4" s="414"/>
      <c r="B4" s="399"/>
      <c r="C4" s="400"/>
      <c r="D4" s="401"/>
      <c r="E4" s="402"/>
      <c r="F4" s="402"/>
      <c r="G4" s="402"/>
      <c r="H4" s="402"/>
      <c r="I4" s="402"/>
      <c r="P4" s="398"/>
      <c r="S4" s="399"/>
      <c r="T4" s="399"/>
      <c r="U4" s="400"/>
      <c r="V4" s="401"/>
      <c r="W4" s="402"/>
      <c r="X4" s="402"/>
      <c r="Y4" s="402"/>
      <c r="Z4" s="402"/>
      <c r="AA4" s="402"/>
      <c r="AE4" s="419" t="s">
        <v>290</v>
      </c>
      <c r="AH4" s="398"/>
      <c r="AJ4" s="403"/>
      <c r="AK4" s="404"/>
      <c r="AL4" s="404"/>
      <c r="AM4" s="404"/>
      <c r="AN4" s="415"/>
      <c r="AO4" s="398"/>
      <c r="AP4" s="404"/>
      <c r="AQ4" s="77"/>
      <c r="AR4" s="190"/>
      <c r="AS4" s="408"/>
      <c r="AT4" s="78"/>
      <c r="AU4" s="409"/>
      <c r="AV4" s="410"/>
      <c r="AW4" s="410"/>
      <c r="AX4" s="410"/>
      <c r="AY4" s="410"/>
      <c r="AZ4" s="410"/>
      <c r="BA4" s="77"/>
      <c r="BB4" s="77"/>
      <c r="BC4" s="77"/>
      <c r="BD4" s="77"/>
      <c r="BE4" s="77"/>
      <c r="BF4" s="77"/>
      <c r="BG4" s="282"/>
      <c r="BH4" s="77"/>
      <c r="BI4" s="77"/>
      <c r="BJ4" s="408"/>
      <c r="BK4" s="408"/>
      <c r="BL4" s="78"/>
      <c r="BM4" s="409"/>
      <c r="BN4" s="410"/>
      <c r="BO4" s="410"/>
      <c r="BP4" s="410"/>
      <c r="BQ4" s="410"/>
      <c r="BR4" s="410"/>
      <c r="BS4" s="77"/>
      <c r="BT4" s="77"/>
      <c r="BU4" s="77"/>
      <c r="BV4" s="426" t="s">
        <v>290</v>
      </c>
      <c r="BW4" s="77"/>
      <c r="BX4" s="77"/>
      <c r="BY4" s="282"/>
      <c r="BZ4" s="77"/>
      <c r="CA4" s="411"/>
      <c r="CB4" s="412"/>
      <c r="CC4" s="412"/>
      <c r="CD4" s="412"/>
      <c r="CE4" s="413"/>
      <c r="CF4" s="282"/>
      <c r="CG4" s="412"/>
      <c r="CH4" s="77"/>
    </row>
    <row r="5" spans="1:86" ht="20.100000000000001" customHeight="1">
      <c r="F5" s="430"/>
      <c r="G5" s="431"/>
      <c r="H5" s="431"/>
      <c r="I5" s="276" t="s">
        <v>15</v>
      </c>
      <c r="J5" s="432"/>
      <c r="K5" s="396"/>
      <c r="L5" s="396"/>
      <c r="M5" s="396"/>
      <c r="N5" s="433"/>
      <c r="O5" s="433"/>
      <c r="P5" s="433"/>
      <c r="Q5" s="433"/>
      <c r="R5" s="433"/>
      <c r="S5" s="433"/>
      <c r="T5" s="433"/>
      <c r="U5" s="433"/>
      <c r="V5" s="434"/>
      <c r="W5" s="434"/>
      <c r="X5" s="434"/>
      <c r="Y5" s="434"/>
      <c r="Z5" s="434"/>
      <c r="AA5" s="434"/>
      <c r="AB5" s="434"/>
      <c r="AC5" s="434"/>
      <c r="AD5" s="418"/>
      <c r="AE5" s="435"/>
      <c r="AF5" s="436"/>
      <c r="AG5" s="436"/>
      <c r="AH5" s="436"/>
      <c r="AI5" s="436"/>
      <c r="AJ5" s="436"/>
      <c r="AK5" s="436"/>
      <c r="AL5" s="437"/>
      <c r="AM5" s="438" t="s">
        <v>291</v>
      </c>
      <c r="AN5" s="439"/>
      <c r="AO5" s="438" t="s">
        <v>292</v>
      </c>
      <c r="AP5" s="439"/>
      <c r="AQ5" s="428"/>
      <c r="AR5" s="423"/>
      <c r="AS5" s="422"/>
      <c r="AT5" s="422"/>
      <c r="AU5" s="422"/>
      <c r="AV5" s="422"/>
      <c r="AW5" s="440"/>
      <c r="AX5" s="441"/>
      <c r="AY5" s="441"/>
      <c r="AZ5" s="276" t="s">
        <v>15</v>
      </c>
      <c r="BA5" s="432"/>
      <c r="BB5" s="396"/>
      <c r="BC5" s="396"/>
      <c r="BD5" s="396"/>
      <c r="BE5" s="433"/>
      <c r="BF5" s="433"/>
      <c r="BG5" s="433"/>
      <c r="BH5" s="433"/>
      <c r="BI5" s="433"/>
      <c r="BJ5" s="433"/>
      <c r="BK5" s="433"/>
      <c r="BL5" s="433"/>
      <c r="BM5" s="434"/>
      <c r="BN5" s="434"/>
      <c r="BO5" s="434"/>
      <c r="BP5" s="434"/>
      <c r="BQ5" s="434"/>
      <c r="BR5" s="434"/>
      <c r="BS5" s="434"/>
      <c r="BT5" s="434"/>
      <c r="BU5" s="425"/>
      <c r="BV5" s="435"/>
      <c r="BW5" s="436"/>
      <c r="BX5" s="436"/>
      <c r="BY5" s="436"/>
      <c r="BZ5" s="436"/>
      <c r="CA5" s="436"/>
      <c r="CB5" s="436"/>
      <c r="CC5" s="437"/>
      <c r="CD5" s="438" t="s">
        <v>291</v>
      </c>
      <c r="CE5" s="439"/>
      <c r="CF5" s="438" t="s">
        <v>292</v>
      </c>
      <c r="CG5" s="439"/>
      <c r="CH5" s="422"/>
    </row>
    <row r="6" spans="1:86" ht="20.100000000000001" customHeight="1">
      <c r="F6" s="430"/>
      <c r="G6" s="442"/>
      <c r="H6" s="442"/>
      <c r="I6" s="87" t="s">
        <v>64</v>
      </c>
      <c r="J6" s="79"/>
      <c r="K6" s="88"/>
      <c r="L6" s="89"/>
      <c r="M6" s="88"/>
      <c r="N6" s="443"/>
      <c r="O6" s="443"/>
      <c r="P6" s="443"/>
      <c r="Q6" s="443"/>
      <c r="R6" s="443"/>
      <c r="S6" s="443"/>
      <c r="T6" s="443"/>
      <c r="U6" s="443"/>
      <c r="V6" s="444"/>
      <c r="W6" s="444"/>
      <c r="X6" s="444"/>
      <c r="Y6" s="444"/>
      <c r="Z6" s="444"/>
      <c r="AA6" s="444"/>
      <c r="AB6" s="444"/>
      <c r="AC6" s="444"/>
      <c r="AD6" s="418"/>
      <c r="AE6" s="445" t="s">
        <v>293</v>
      </c>
      <c r="AF6" s="446" t="s">
        <v>294</v>
      </c>
      <c r="AG6" s="447"/>
      <c r="AH6" s="447"/>
      <c r="AI6" s="447"/>
      <c r="AJ6" s="447"/>
      <c r="AK6" s="448"/>
      <c r="AL6" s="449"/>
      <c r="AM6" s="450" t="s">
        <v>295</v>
      </c>
      <c r="AN6" s="451"/>
      <c r="AO6" s="450" t="s">
        <v>295</v>
      </c>
      <c r="AP6" s="451"/>
      <c r="AQ6" s="428"/>
      <c r="AR6" s="423"/>
      <c r="AS6" s="422"/>
      <c r="AT6" s="422"/>
      <c r="AU6" s="422"/>
      <c r="AV6" s="422"/>
      <c r="AW6" s="440"/>
      <c r="AX6" s="452"/>
      <c r="AY6" s="452"/>
      <c r="AZ6" s="87" t="s">
        <v>64</v>
      </c>
      <c r="BA6" s="79"/>
      <c r="BB6" s="88"/>
      <c r="BC6" s="89"/>
      <c r="BD6" s="88"/>
      <c r="BE6" s="443"/>
      <c r="BF6" s="443"/>
      <c r="BG6" s="443"/>
      <c r="BH6" s="443"/>
      <c r="BI6" s="443"/>
      <c r="BJ6" s="443"/>
      <c r="BK6" s="443"/>
      <c r="BL6" s="443"/>
      <c r="BM6" s="444"/>
      <c r="BN6" s="444"/>
      <c r="BO6" s="444"/>
      <c r="BP6" s="444"/>
      <c r="BQ6" s="444"/>
      <c r="BR6" s="444"/>
      <c r="BS6" s="444"/>
      <c r="BT6" s="444"/>
      <c r="BU6" s="425"/>
      <c r="BV6" s="445" t="s">
        <v>293</v>
      </c>
      <c r="BW6" s="446" t="s">
        <v>294</v>
      </c>
      <c r="BX6" s="447"/>
      <c r="BY6" s="447"/>
      <c r="BZ6" s="447"/>
      <c r="CA6" s="447"/>
      <c r="CB6" s="448"/>
      <c r="CC6" s="449"/>
      <c r="CD6" s="450" t="s">
        <v>295</v>
      </c>
      <c r="CE6" s="451"/>
      <c r="CF6" s="450" t="s">
        <v>295</v>
      </c>
      <c r="CG6" s="451"/>
      <c r="CH6" s="422"/>
    </row>
    <row r="7" spans="1:86" ht="20.100000000000001" customHeight="1">
      <c r="B7" s="453" t="s">
        <v>296</v>
      </c>
      <c r="C7" s="431"/>
      <c r="D7" s="431"/>
      <c r="E7" s="431"/>
      <c r="F7" s="431"/>
      <c r="G7" s="430"/>
      <c r="H7" s="430"/>
      <c r="I7" s="454" t="s">
        <v>297</v>
      </c>
      <c r="J7" s="455"/>
      <c r="K7" s="456"/>
      <c r="L7" s="457"/>
      <c r="M7" s="456"/>
      <c r="N7" s="454"/>
      <c r="O7" s="454"/>
      <c r="P7" s="454"/>
      <c r="Q7" s="454"/>
      <c r="R7" s="454"/>
      <c r="S7" s="454"/>
      <c r="T7" s="454"/>
      <c r="U7" s="454"/>
      <c r="V7" s="458"/>
      <c r="W7" s="458"/>
      <c r="X7" s="458"/>
      <c r="Y7" s="458"/>
      <c r="Z7" s="458"/>
      <c r="AA7" s="458"/>
      <c r="AB7" s="458"/>
      <c r="AC7" s="458"/>
      <c r="AD7" s="418"/>
      <c r="AE7" s="445" t="s">
        <v>298</v>
      </c>
      <c r="AF7" s="446" t="s">
        <v>299</v>
      </c>
      <c r="AG7" s="447"/>
      <c r="AH7" s="447"/>
      <c r="AI7" s="447"/>
      <c r="AJ7" s="447"/>
      <c r="AK7" s="448"/>
      <c r="AL7" s="449"/>
      <c r="AM7" s="450" t="s">
        <v>300</v>
      </c>
      <c r="AN7" s="451"/>
      <c r="AO7" s="450" t="s">
        <v>295</v>
      </c>
      <c r="AP7" s="451"/>
      <c r="AQ7" s="428"/>
      <c r="AR7" s="423"/>
      <c r="AS7" s="459" t="s">
        <v>296</v>
      </c>
      <c r="AT7" s="441"/>
      <c r="AU7" s="441"/>
      <c r="AV7" s="441"/>
      <c r="AW7" s="441"/>
      <c r="AX7" s="440"/>
      <c r="AY7" s="440"/>
      <c r="AZ7" s="454" t="s">
        <v>297</v>
      </c>
      <c r="BA7" s="455"/>
      <c r="BB7" s="456"/>
      <c r="BC7" s="457"/>
      <c r="BD7" s="456"/>
      <c r="BE7" s="454"/>
      <c r="BF7" s="454"/>
      <c r="BG7" s="454"/>
      <c r="BH7" s="454"/>
      <c r="BI7" s="454"/>
      <c r="BJ7" s="454"/>
      <c r="BK7" s="454"/>
      <c r="BL7" s="454"/>
      <c r="BM7" s="458"/>
      <c r="BN7" s="458"/>
      <c r="BO7" s="458"/>
      <c r="BP7" s="458"/>
      <c r="BQ7" s="458"/>
      <c r="BR7" s="458"/>
      <c r="BS7" s="458"/>
      <c r="BT7" s="458"/>
      <c r="BU7" s="425"/>
      <c r="BV7" s="445" t="s">
        <v>298</v>
      </c>
      <c r="BW7" s="446" t="s">
        <v>299</v>
      </c>
      <c r="BX7" s="447"/>
      <c r="BY7" s="447"/>
      <c r="BZ7" s="447"/>
      <c r="CA7" s="447"/>
      <c r="CB7" s="448"/>
      <c r="CC7" s="449"/>
      <c r="CD7" s="450" t="s">
        <v>300</v>
      </c>
      <c r="CE7" s="451"/>
      <c r="CF7" s="450" t="s">
        <v>295</v>
      </c>
      <c r="CG7" s="451"/>
      <c r="CH7" s="422"/>
    </row>
    <row r="8" spans="1:86" ht="20.100000000000001" customHeight="1">
      <c r="B8" s="460" t="s">
        <v>301</v>
      </c>
      <c r="C8" s="461"/>
      <c r="D8" s="1554" t="s">
        <v>302</v>
      </c>
      <c r="E8" s="1555"/>
      <c r="F8" s="461"/>
      <c r="G8" s="430"/>
      <c r="H8" s="430"/>
      <c r="I8" s="462" t="s">
        <v>303</v>
      </c>
      <c r="J8" s="463"/>
      <c r="K8" s="464"/>
      <c r="L8" s="465"/>
      <c r="M8" s="464"/>
      <c r="N8" s="462"/>
      <c r="O8" s="462"/>
      <c r="P8" s="462"/>
      <c r="Q8" s="462"/>
      <c r="R8" s="462"/>
      <c r="S8" s="462"/>
      <c r="T8" s="462"/>
      <c r="U8" s="462"/>
      <c r="V8" s="466"/>
      <c r="W8" s="466"/>
      <c r="X8" s="466"/>
      <c r="Y8" s="466"/>
      <c r="Z8" s="466"/>
      <c r="AA8" s="466"/>
      <c r="AB8" s="466"/>
      <c r="AC8" s="466"/>
      <c r="AD8" s="418"/>
      <c r="AE8" s="445" t="s">
        <v>304</v>
      </c>
      <c r="AF8" s="446" t="s">
        <v>305</v>
      </c>
      <c r="AG8" s="447"/>
      <c r="AH8" s="447"/>
      <c r="AI8" s="447"/>
      <c r="AJ8" s="447"/>
      <c r="AK8" s="448"/>
      <c r="AL8" s="449"/>
      <c r="AM8" s="450" t="s">
        <v>295</v>
      </c>
      <c r="AN8" s="451"/>
      <c r="AO8" s="450" t="s">
        <v>300</v>
      </c>
      <c r="AP8" s="451"/>
      <c r="AQ8" s="428"/>
      <c r="AR8" s="423"/>
      <c r="AS8" s="460" t="s">
        <v>301</v>
      </c>
      <c r="AT8" s="461"/>
      <c r="AU8" s="1554" t="s">
        <v>302</v>
      </c>
      <c r="AV8" s="1555"/>
      <c r="AW8" s="461" t="s">
        <v>306</v>
      </c>
      <c r="AX8" s="440"/>
      <c r="AY8" s="440"/>
      <c r="AZ8" s="462" t="s">
        <v>303</v>
      </c>
      <c r="BA8" s="463"/>
      <c r="BB8" s="464"/>
      <c r="BC8" s="465"/>
      <c r="BD8" s="464"/>
      <c r="BE8" s="462"/>
      <c r="BF8" s="462"/>
      <c r="BG8" s="462"/>
      <c r="BH8" s="462"/>
      <c r="BI8" s="462"/>
      <c r="BJ8" s="462"/>
      <c r="BK8" s="462"/>
      <c r="BL8" s="462"/>
      <c r="BM8" s="466"/>
      <c r="BN8" s="466"/>
      <c r="BO8" s="466"/>
      <c r="BP8" s="466"/>
      <c r="BQ8" s="466"/>
      <c r="BR8" s="466"/>
      <c r="BS8" s="466"/>
      <c r="BT8" s="466"/>
      <c r="BU8" s="425"/>
      <c r="BV8" s="445" t="s">
        <v>304</v>
      </c>
      <c r="BW8" s="446" t="s">
        <v>305</v>
      </c>
      <c r="BX8" s="447"/>
      <c r="BY8" s="447"/>
      <c r="BZ8" s="447"/>
      <c r="CA8" s="447"/>
      <c r="CB8" s="448"/>
      <c r="CC8" s="449"/>
      <c r="CD8" s="450" t="s">
        <v>295</v>
      </c>
      <c r="CE8" s="451"/>
      <c r="CF8" s="450" t="s">
        <v>300</v>
      </c>
      <c r="CG8" s="451"/>
      <c r="CH8" s="422"/>
    </row>
    <row r="9" spans="1:86" ht="20.100000000000001" customHeight="1">
      <c r="B9" s="467"/>
      <c r="C9" s="468"/>
      <c r="D9" s="468"/>
      <c r="E9" s="468"/>
      <c r="F9" s="468"/>
      <c r="G9" s="468"/>
      <c r="H9" s="469"/>
      <c r="I9" s="470" t="s">
        <v>307</v>
      </c>
      <c r="J9" s="471"/>
      <c r="K9" s="472"/>
      <c r="L9" s="472"/>
      <c r="M9" s="472"/>
      <c r="N9" s="472"/>
      <c r="O9" s="472"/>
      <c r="P9" s="472"/>
      <c r="Q9" s="472"/>
      <c r="R9" s="472"/>
      <c r="S9" s="472"/>
      <c r="T9" s="472"/>
      <c r="U9" s="472"/>
      <c r="V9" s="472"/>
      <c r="W9" s="472"/>
      <c r="X9" s="471"/>
      <c r="Y9" s="471"/>
      <c r="Z9" s="471"/>
      <c r="AA9" s="471"/>
      <c r="AB9" s="471"/>
      <c r="AC9" s="471"/>
      <c r="AD9" s="468"/>
      <c r="AE9" s="473" t="s">
        <v>308</v>
      </c>
      <c r="AF9" s="446" t="s">
        <v>309</v>
      </c>
      <c r="AG9" s="474"/>
      <c r="AH9" s="474"/>
      <c r="AI9" s="474"/>
      <c r="AJ9" s="474"/>
      <c r="AK9" s="474"/>
      <c r="AL9" s="475"/>
      <c r="AM9" s="450" t="s">
        <v>300</v>
      </c>
      <c r="AN9" s="451"/>
      <c r="AO9" s="450" t="s">
        <v>300</v>
      </c>
      <c r="AP9" s="451"/>
      <c r="AQ9" s="428"/>
      <c r="AR9" s="423"/>
      <c r="AS9" s="476"/>
      <c r="AT9" s="477"/>
      <c r="AU9" s="477"/>
      <c r="AV9" s="477"/>
      <c r="AW9" s="477"/>
      <c r="AX9" s="477"/>
      <c r="AY9" s="478"/>
      <c r="AZ9" s="470" t="s">
        <v>307</v>
      </c>
      <c r="BA9" s="472"/>
      <c r="BB9" s="471"/>
      <c r="BC9" s="472"/>
      <c r="BD9" s="472"/>
      <c r="BE9" s="472"/>
      <c r="BF9" s="472"/>
      <c r="BG9" s="472"/>
      <c r="BH9" s="472"/>
      <c r="BI9" s="472"/>
      <c r="BJ9" s="472"/>
      <c r="BK9" s="472"/>
      <c r="BL9" s="472"/>
      <c r="BM9" s="472"/>
      <c r="BN9" s="472"/>
      <c r="BO9" s="471"/>
      <c r="BP9" s="471"/>
      <c r="BQ9" s="471"/>
      <c r="BR9" s="471"/>
      <c r="BS9" s="471"/>
      <c r="BT9" s="471"/>
      <c r="BU9" s="477"/>
      <c r="BV9" s="473" t="s">
        <v>308</v>
      </c>
      <c r="BW9" s="446" t="s">
        <v>309</v>
      </c>
      <c r="BX9" s="474"/>
      <c r="BY9" s="474"/>
      <c r="BZ9" s="474"/>
      <c r="CA9" s="474"/>
      <c r="CB9" s="474"/>
      <c r="CC9" s="475"/>
      <c r="CD9" s="450" t="s">
        <v>300</v>
      </c>
      <c r="CE9" s="451"/>
      <c r="CF9" s="450" t="s">
        <v>300</v>
      </c>
      <c r="CG9" s="451"/>
      <c r="CH9" s="422"/>
    </row>
    <row r="10" spans="1:86" s="397" customFormat="1" ht="20.100000000000001" customHeight="1">
      <c r="A10" s="414"/>
      <c r="B10" s="399"/>
      <c r="C10" s="400"/>
      <c r="D10" s="401"/>
      <c r="E10" s="402"/>
      <c r="F10" s="402"/>
      <c r="G10" s="402"/>
      <c r="H10" s="402"/>
      <c r="I10" s="429" t="s">
        <v>310</v>
      </c>
      <c r="P10" s="398"/>
      <c r="S10" s="399"/>
      <c r="T10" s="429" t="s">
        <v>311</v>
      </c>
      <c r="U10" s="400"/>
      <c r="V10" s="401"/>
      <c r="W10" s="402"/>
      <c r="X10" s="402"/>
      <c r="Y10" s="402"/>
      <c r="Z10" s="402"/>
      <c r="AA10" s="402"/>
      <c r="AH10" s="398"/>
      <c r="AJ10" s="403"/>
      <c r="AK10" s="404"/>
      <c r="AL10" s="404"/>
      <c r="AM10" s="404"/>
      <c r="AN10" s="415"/>
      <c r="AO10" s="398"/>
      <c r="AP10" s="404"/>
      <c r="AQ10" s="77"/>
      <c r="AR10" s="190"/>
      <c r="AS10" s="408"/>
      <c r="AT10" s="78"/>
      <c r="AU10" s="409"/>
      <c r="AV10" s="410"/>
      <c r="AW10" s="410"/>
      <c r="AX10" s="410"/>
      <c r="AY10" s="410"/>
      <c r="AZ10" s="429" t="s">
        <v>312</v>
      </c>
      <c r="BG10" s="398"/>
      <c r="BJ10" s="399"/>
      <c r="BK10" s="429" t="s">
        <v>311</v>
      </c>
      <c r="BL10" s="400"/>
      <c r="BM10" s="401"/>
      <c r="BN10" s="402"/>
      <c r="BO10" s="402"/>
      <c r="BP10" s="402"/>
      <c r="BQ10" s="402"/>
      <c r="BR10" s="402"/>
      <c r="BU10" s="77"/>
      <c r="BV10" s="77"/>
      <c r="BW10" s="77"/>
      <c r="BX10" s="77"/>
      <c r="BY10" s="282"/>
      <c r="BZ10" s="77"/>
      <c r="CA10" s="411"/>
      <c r="CB10" s="412"/>
      <c r="CC10" s="412"/>
      <c r="CD10" s="412"/>
      <c r="CE10" s="413"/>
      <c r="CF10" s="282"/>
      <c r="CG10" s="412"/>
      <c r="CH10" s="77"/>
    </row>
    <row r="11" spans="1:86" ht="20.100000000000001" customHeight="1">
      <c r="B11" s="479" t="s">
        <v>313</v>
      </c>
      <c r="C11" s="480" t="s">
        <v>314</v>
      </c>
      <c r="D11" s="481"/>
      <c r="E11" s="482" t="s">
        <v>315</v>
      </c>
      <c r="F11" s="483"/>
      <c r="G11" s="484"/>
      <c r="H11" s="485"/>
      <c r="J11" s="91"/>
      <c r="K11" s="92"/>
      <c r="L11" s="93"/>
      <c r="M11" s="92"/>
      <c r="AQ11" s="422"/>
      <c r="AR11" s="423"/>
      <c r="AS11" s="479" t="s">
        <v>313</v>
      </c>
      <c r="AT11" s="480" t="s">
        <v>314</v>
      </c>
      <c r="AU11" s="481">
        <v>2</v>
      </c>
      <c r="AV11" s="482" t="s">
        <v>315</v>
      </c>
      <c r="AW11" s="486"/>
      <c r="AX11" s="487"/>
      <c r="AY11" s="488"/>
      <c r="AZ11" s="422"/>
      <c r="BA11" s="95"/>
      <c r="BB11" s="96"/>
      <c r="BC11" s="97"/>
      <c r="BD11" s="96"/>
      <c r="BE11" s="422"/>
      <c r="BF11" s="422"/>
      <c r="BG11" s="422"/>
      <c r="BH11" s="422"/>
      <c r="BI11" s="422"/>
      <c r="BJ11" s="422"/>
      <c r="BK11" s="422"/>
      <c r="BL11" s="422"/>
      <c r="BM11" s="422"/>
      <c r="BN11" s="422"/>
      <c r="BO11" s="422"/>
      <c r="BP11" s="422"/>
      <c r="BQ11" s="422"/>
      <c r="BR11" s="422"/>
      <c r="BS11" s="422"/>
      <c r="BT11" s="422"/>
      <c r="BU11" s="422"/>
      <c r="BV11" s="422"/>
      <c r="BW11" s="422"/>
      <c r="BX11" s="422"/>
      <c r="BY11" s="422"/>
      <c r="BZ11" s="422"/>
      <c r="CA11" s="422"/>
      <c r="CB11" s="428"/>
      <c r="CC11" s="428"/>
      <c r="CD11" s="428"/>
      <c r="CE11" s="428"/>
      <c r="CF11" s="428"/>
      <c r="CG11" s="428"/>
      <c r="CH11" s="422"/>
    </row>
    <row r="12" spans="1:86" ht="20.100000000000001" customHeight="1">
      <c r="B12" s="1548" t="s">
        <v>316</v>
      </c>
      <c r="C12" s="1525" t="s">
        <v>317</v>
      </c>
      <c r="D12" s="1527" t="s">
        <v>318</v>
      </c>
      <c r="E12" s="1528"/>
      <c r="F12" s="1531" t="s">
        <v>319</v>
      </c>
      <c r="G12" s="1533" t="s">
        <v>320</v>
      </c>
      <c r="H12" s="1534"/>
      <c r="I12" s="1534"/>
      <c r="J12" s="1534"/>
      <c r="K12" s="1534"/>
      <c r="L12" s="1534"/>
      <c r="M12" s="1534"/>
      <c r="N12" s="1534"/>
      <c r="O12" s="1534"/>
      <c r="P12" s="1534"/>
      <c r="Q12" s="1534"/>
      <c r="R12" s="1534"/>
      <c r="S12" s="1534"/>
      <c r="T12" s="1534"/>
      <c r="U12" s="1534"/>
      <c r="V12" s="1534"/>
      <c r="W12" s="1534"/>
      <c r="X12" s="1534"/>
      <c r="Y12" s="1534"/>
      <c r="Z12" s="1534"/>
      <c r="AA12" s="1534"/>
      <c r="AB12" s="1534"/>
      <c r="AC12" s="1534"/>
      <c r="AD12" s="1534"/>
      <c r="AE12" s="1534"/>
      <c r="AF12" s="1534"/>
      <c r="AG12" s="1534"/>
      <c r="AH12" s="1534"/>
      <c r="AI12" s="1534"/>
      <c r="AJ12" s="1535"/>
      <c r="AK12" s="429"/>
      <c r="AL12" s="429"/>
      <c r="AM12" s="429"/>
      <c r="AN12" s="429"/>
      <c r="AO12" s="429"/>
      <c r="AP12" s="429"/>
      <c r="AQ12" s="422"/>
      <c r="AR12" s="423"/>
      <c r="AS12" s="1548" t="s">
        <v>316</v>
      </c>
      <c r="AT12" s="1525" t="s">
        <v>317</v>
      </c>
      <c r="AU12" s="1527" t="s">
        <v>318</v>
      </c>
      <c r="AV12" s="1528"/>
      <c r="AW12" s="1531" t="s">
        <v>319</v>
      </c>
      <c r="AX12" s="1533" t="s">
        <v>320</v>
      </c>
      <c r="AY12" s="1534"/>
      <c r="AZ12" s="1534"/>
      <c r="BA12" s="1534"/>
      <c r="BB12" s="1534"/>
      <c r="BC12" s="1534"/>
      <c r="BD12" s="1534"/>
      <c r="BE12" s="1534"/>
      <c r="BF12" s="1534"/>
      <c r="BG12" s="1534"/>
      <c r="BH12" s="1534"/>
      <c r="BI12" s="1534"/>
      <c r="BJ12" s="1534"/>
      <c r="BK12" s="1534"/>
      <c r="BL12" s="1534"/>
      <c r="BM12" s="1534"/>
      <c r="BN12" s="1534"/>
      <c r="BO12" s="1534"/>
      <c r="BP12" s="1534"/>
      <c r="BQ12" s="1534"/>
      <c r="BR12" s="1534"/>
      <c r="BS12" s="1534"/>
      <c r="BT12" s="1534"/>
      <c r="BU12" s="1534"/>
      <c r="BV12" s="1534"/>
      <c r="BW12" s="1534"/>
      <c r="BX12" s="1534"/>
      <c r="BY12" s="1534"/>
      <c r="BZ12" s="1534"/>
      <c r="CA12" s="1535"/>
      <c r="CB12" s="422"/>
      <c r="CC12" s="422"/>
      <c r="CD12" s="422"/>
      <c r="CE12" s="422"/>
      <c r="CF12" s="422"/>
      <c r="CG12" s="422"/>
      <c r="CH12" s="422"/>
    </row>
    <row r="13" spans="1:86" ht="20.100000000000001" customHeight="1">
      <c r="B13" s="1549"/>
      <c r="C13" s="1556"/>
      <c r="D13" s="1552"/>
      <c r="E13" s="1553"/>
      <c r="F13" s="1545"/>
      <c r="G13" s="489"/>
      <c r="H13" s="490"/>
      <c r="I13" s="490"/>
      <c r="J13" s="490"/>
      <c r="K13" s="490"/>
      <c r="L13" s="490"/>
      <c r="M13" s="490"/>
      <c r="N13" s="490"/>
      <c r="O13" s="490"/>
      <c r="P13" s="490"/>
      <c r="Q13" s="490"/>
      <c r="R13" s="490"/>
      <c r="S13" s="490"/>
      <c r="T13" s="490"/>
      <c r="U13" s="490"/>
      <c r="V13" s="490"/>
      <c r="W13" s="490"/>
      <c r="X13" s="490"/>
      <c r="Y13" s="490"/>
      <c r="Z13" s="490"/>
      <c r="AA13" s="490"/>
      <c r="AB13" s="490"/>
      <c r="AC13" s="490"/>
      <c r="AD13" s="490"/>
      <c r="AE13" s="490"/>
      <c r="AF13" s="490"/>
      <c r="AG13" s="490"/>
      <c r="AH13" s="490"/>
      <c r="AI13" s="490"/>
      <c r="AJ13" s="491"/>
      <c r="AK13" s="492" t="s">
        <v>321</v>
      </c>
      <c r="AL13" s="493" t="s">
        <v>322</v>
      </c>
      <c r="AM13" s="493" t="s">
        <v>321</v>
      </c>
      <c r="AN13" s="494" t="s">
        <v>322</v>
      </c>
      <c r="AO13" s="495" t="s">
        <v>323</v>
      </c>
      <c r="AP13" s="496" t="s">
        <v>324</v>
      </c>
      <c r="AQ13" s="422"/>
      <c r="AR13" s="423"/>
      <c r="AS13" s="1549"/>
      <c r="AT13" s="1556"/>
      <c r="AU13" s="1552"/>
      <c r="AV13" s="1553"/>
      <c r="AW13" s="1545"/>
      <c r="AX13" s="489">
        <v>45</v>
      </c>
      <c r="AY13" s="490"/>
      <c r="AZ13" s="490">
        <v>60</v>
      </c>
      <c r="BA13" s="490"/>
      <c r="BB13" s="490">
        <v>50</v>
      </c>
      <c r="BC13" s="490"/>
      <c r="BD13" s="490"/>
      <c r="BE13" s="490"/>
      <c r="BF13" s="490"/>
      <c r="BG13" s="490"/>
      <c r="BH13" s="490"/>
      <c r="BI13" s="490"/>
      <c r="BJ13" s="490"/>
      <c r="BK13" s="490"/>
      <c r="BL13" s="490"/>
      <c r="BM13" s="490"/>
      <c r="BN13" s="490"/>
      <c r="BO13" s="490"/>
      <c r="BP13" s="490"/>
      <c r="BQ13" s="490"/>
      <c r="BR13" s="490"/>
      <c r="BS13" s="490"/>
      <c r="BT13" s="490"/>
      <c r="BU13" s="490"/>
      <c r="BV13" s="490"/>
      <c r="BW13" s="490"/>
      <c r="BX13" s="490"/>
      <c r="BY13" s="490"/>
      <c r="BZ13" s="490"/>
      <c r="CA13" s="491"/>
      <c r="CB13" s="492" t="s">
        <v>321</v>
      </c>
      <c r="CC13" s="493" t="s">
        <v>322</v>
      </c>
      <c r="CD13" s="493" t="s">
        <v>321</v>
      </c>
      <c r="CE13" s="494" t="s">
        <v>322</v>
      </c>
      <c r="CF13" s="495" t="s">
        <v>323</v>
      </c>
      <c r="CG13" s="496" t="s">
        <v>324</v>
      </c>
      <c r="CH13" s="422"/>
    </row>
    <row r="14" spans="1:86" ht="20.100000000000001" customHeight="1">
      <c r="B14" s="1540"/>
      <c r="C14" s="1526"/>
      <c r="D14" s="1529"/>
      <c r="E14" s="1530"/>
      <c r="F14" s="1532"/>
      <c r="G14" s="497"/>
      <c r="H14" s="498"/>
      <c r="I14" s="498"/>
      <c r="J14" s="498"/>
      <c r="K14" s="498"/>
      <c r="L14" s="498"/>
      <c r="M14" s="498"/>
      <c r="N14" s="498"/>
      <c r="O14" s="498"/>
      <c r="P14" s="498"/>
      <c r="Q14" s="498"/>
      <c r="R14" s="498"/>
      <c r="S14" s="498"/>
      <c r="T14" s="498"/>
      <c r="U14" s="498"/>
      <c r="V14" s="498"/>
      <c r="W14" s="498"/>
      <c r="X14" s="498"/>
      <c r="Y14" s="498"/>
      <c r="Z14" s="498"/>
      <c r="AA14" s="498"/>
      <c r="AB14" s="498"/>
      <c r="AC14" s="498"/>
      <c r="AD14" s="498"/>
      <c r="AE14" s="498"/>
      <c r="AF14" s="498"/>
      <c r="AG14" s="498"/>
      <c r="AH14" s="498"/>
      <c r="AI14" s="498"/>
      <c r="AJ14" s="499"/>
      <c r="AK14" s="500" t="s">
        <v>293</v>
      </c>
      <c r="AL14" s="501" t="s">
        <v>304</v>
      </c>
      <c r="AM14" s="501" t="s">
        <v>298</v>
      </c>
      <c r="AN14" s="502" t="s">
        <v>308</v>
      </c>
      <c r="AO14" s="503" t="s">
        <v>325</v>
      </c>
      <c r="AP14" s="504" t="s">
        <v>326</v>
      </c>
      <c r="AQ14" s="422"/>
      <c r="AR14" s="423"/>
      <c r="AS14" s="1540"/>
      <c r="AT14" s="1526"/>
      <c r="AU14" s="1529"/>
      <c r="AV14" s="1530"/>
      <c r="AW14" s="1532"/>
      <c r="AX14" s="497">
        <v>45491</v>
      </c>
      <c r="AY14" s="498"/>
      <c r="AZ14" s="498">
        <v>45492</v>
      </c>
      <c r="BA14" s="498"/>
      <c r="BB14" s="498">
        <v>45493</v>
      </c>
      <c r="BC14" s="498"/>
      <c r="BD14" s="498"/>
      <c r="BE14" s="498"/>
      <c r="BF14" s="498"/>
      <c r="BG14" s="498"/>
      <c r="BH14" s="498"/>
      <c r="BI14" s="498"/>
      <c r="BJ14" s="498"/>
      <c r="BK14" s="498"/>
      <c r="BL14" s="498"/>
      <c r="BM14" s="498"/>
      <c r="BN14" s="498"/>
      <c r="BO14" s="498"/>
      <c r="BP14" s="498"/>
      <c r="BQ14" s="498"/>
      <c r="BR14" s="498"/>
      <c r="BS14" s="498"/>
      <c r="BT14" s="498"/>
      <c r="BU14" s="498"/>
      <c r="BV14" s="498"/>
      <c r="BW14" s="498"/>
      <c r="BX14" s="498"/>
      <c r="BY14" s="498"/>
      <c r="BZ14" s="498"/>
      <c r="CA14" s="499"/>
      <c r="CB14" s="500" t="s">
        <v>293</v>
      </c>
      <c r="CC14" s="501" t="s">
        <v>304</v>
      </c>
      <c r="CD14" s="501" t="s">
        <v>298</v>
      </c>
      <c r="CE14" s="502" t="s">
        <v>308</v>
      </c>
      <c r="CF14" s="503" t="s">
        <v>325</v>
      </c>
      <c r="CG14" s="504" t="s">
        <v>326</v>
      </c>
      <c r="CH14" s="422"/>
    </row>
    <row r="15" spans="1:86" ht="20.100000000000001" customHeight="1">
      <c r="A15" s="416">
        <v>1</v>
      </c>
      <c r="B15" s="505"/>
      <c r="C15" s="506"/>
      <c r="D15" s="1546"/>
      <c r="E15" s="1547"/>
      <c r="F15" s="507"/>
      <c r="G15" s="508"/>
      <c r="H15" s="509"/>
      <c r="I15" s="509"/>
      <c r="J15" s="509"/>
      <c r="K15" s="509"/>
      <c r="L15" s="509"/>
      <c r="M15" s="509"/>
      <c r="N15" s="509"/>
      <c r="O15" s="509"/>
      <c r="P15" s="509"/>
      <c r="Q15" s="509"/>
      <c r="R15" s="509"/>
      <c r="S15" s="509"/>
      <c r="T15" s="509"/>
      <c r="U15" s="509"/>
      <c r="V15" s="509"/>
      <c r="W15" s="509"/>
      <c r="X15" s="509"/>
      <c r="Y15" s="509"/>
      <c r="Z15" s="509"/>
      <c r="AA15" s="509"/>
      <c r="AB15" s="509"/>
      <c r="AC15" s="509"/>
      <c r="AD15" s="509"/>
      <c r="AE15" s="509"/>
      <c r="AF15" s="509"/>
      <c r="AG15" s="509"/>
      <c r="AH15" s="509"/>
      <c r="AI15" s="509"/>
      <c r="AJ15" s="510"/>
      <c r="AK15" s="511">
        <f>COUNTIF($G15:$AJ15,$AK$27)</f>
        <v>0</v>
      </c>
      <c r="AL15" s="512">
        <f>COUNTIF($G15:$AJ15,$AL$27)</f>
        <v>0</v>
      </c>
      <c r="AM15" s="512">
        <f>COUNTIF($G15:$AJ15,$AM$27)</f>
        <v>0</v>
      </c>
      <c r="AN15" s="513">
        <f>COUNTIF($G15:$AJ15,$AN$27)</f>
        <v>0</v>
      </c>
      <c r="AO15" s="514">
        <f>SUMIF(G15:AJ15,"○",$G$13:$AJ$13)/24/60+SUMIF(G15:AJ15,"●",$G$13:$AJ$13)/24/60</f>
        <v>0</v>
      </c>
      <c r="AP15" s="496">
        <f t="shared" ref="AP15:AP19" si="0">AK15+AL15</f>
        <v>0</v>
      </c>
      <c r="AQ15" s="422"/>
      <c r="AR15" s="423">
        <v>1</v>
      </c>
      <c r="AS15" s="505"/>
      <c r="AT15" s="506" t="s">
        <v>327</v>
      </c>
      <c r="AU15" s="1546"/>
      <c r="AV15" s="1547"/>
      <c r="AW15" s="507" t="s">
        <v>439</v>
      </c>
      <c r="AX15" s="508" t="s">
        <v>306</v>
      </c>
      <c r="AY15" s="509"/>
      <c r="AZ15" s="509" t="s">
        <v>293</v>
      </c>
      <c r="BA15" s="509"/>
      <c r="BB15" s="509" t="s">
        <v>328</v>
      </c>
      <c r="BC15" s="509"/>
      <c r="BD15" s="509"/>
      <c r="BE15" s="509"/>
      <c r="BF15" s="509"/>
      <c r="BG15" s="509"/>
      <c r="BH15" s="509"/>
      <c r="BI15" s="509"/>
      <c r="BJ15" s="509"/>
      <c r="BK15" s="509"/>
      <c r="BL15" s="509"/>
      <c r="BM15" s="509"/>
      <c r="BN15" s="509"/>
      <c r="BO15" s="509"/>
      <c r="BP15" s="509"/>
      <c r="BQ15" s="509"/>
      <c r="BR15" s="509"/>
      <c r="BS15" s="509"/>
      <c r="BT15" s="509"/>
      <c r="BU15" s="509"/>
      <c r="BV15" s="509"/>
      <c r="BW15" s="509"/>
      <c r="BX15" s="509"/>
      <c r="BY15" s="509"/>
      <c r="BZ15" s="509"/>
      <c r="CA15" s="510"/>
      <c r="CB15" s="515">
        <v>2</v>
      </c>
      <c r="CC15" s="516">
        <v>0</v>
      </c>
      <c r="CD15" s="516">
        <v>1</v>
      </c>
      <c r="CE15" s="517">
        <v>0</v>
      </c>
      <c r="CF15" s="514">
        <v>0.1076388888888889</v>
      </c>
      <c r="CG15" s="496">
        <v>2</v>
      </c>
      <c r="CH15" s="422"/>
    </row>
    <row r="16" spans="1:86" ht="20.100000000000001" customHeight="1">
      <c r="A16" s="416">
        <v>2</v>
      </c>
      <c r="B16" s="518"/>
      <c r="C16" s="519"/>
      <c r="D16" s="1541"/>
      <c r="E16" s="1542"/>
      <c r="F16" s="520"/>
      <c r="G16" s="508"/>
      <c r="H16" s="521"/>
      <c r="I16" s="521"/>
      <c r="J16" s="521"/>
      <c r="K16" s="521"/>
      <c r="L16" s="521"/>
      <c r="M16" s="521"/>
      <c r="N16" s="521"/>
      <c r="O16" s="521"/>
      <c r="P16" s="521"/>
      <c r="Q16" s="521"/>
      <c r="R16" s="521"/>
      <c r="S16" s="521"/>
      <c r="T16" s="521"/>
      <c r="U16" s="521"/>
      <c r="V16" s="521"/>
      <c r="W16" s="521"/>
      <c r="X16" s="521"/>
      <c r="Y16" s="521"/>
      <c r="Z16" s="521"/>
      <c r="AA16" s="521"/>
      <c r="AB16" s="521"/>
      <c r="AC16" s="521"/>
      <c r="AD16" s="521"/>
      <c r="AE16" s="521"/>
      <c r="AF16" s="521"/>
      <c r="AG16" s="521"/>
      <c r="AH16" s="521"/>
      <c r="AI16" s="521"/>
      <c r="AJ16" s="522"/>
      <c r="AK16" s="515">
        <f t="shared" ref="AK16:AK19" si="1">COUNTIF($G16:$AJ16,$AK$27)</f>
        <v>0</v>
      </c>
      <c r="AL16" s="516">
        <f t="shared" ref="AL16:AL19" si="2">COUNTIF($G16:$AJ16,$AL$27)</f>
        <v>0</v>
      </c>
      <c r="AM16" s="516">
        <f t="shared" ref="AM16:AM19" si="3">COUNTIF($G16:$AJ16,$AM$27)</f>
        <v>0</v>
      </c>
      <c r="AN16" s="517">
        <f t="shared" ref="AN16:AN19" si="4">COUNTIF($G16:$AJ16,$AN$27)</f>
        <v>0</v>
      </c>
      <c r="AO16" s="523">
        <f t="shared" ref="AO16:AO19" si="5">SUMIF(G16:AJ16,"○",$G$13:$AJ$13)/24/60+SUMIF(G16:AJ16,"●",$G$13:$AJ$13)/24/60</f>
        <v>0</v>
      </c>
      <c r="AP16" s="524">
        <f t="shared" si="0"/>
        <v>0</v>
      </c>
      <c r="AQ16" s="422"/>
      <c r="AR16" s="423">
        <v>2</v>
      </c>
      <c r="AS16" s="518"/>
      <c r="AT16" s="519" t="s">
        <v>330</v>
      </c>
      <c r="AU16" s="1541"/>
      <c r="AV16" s="1542"/>
      <c r="AW16" s="520" t="s">
        <v>439</v>
      </c>
      <c r="AX16" s="508" t="s">
        <v>306</v>
      </c>
      <c r="AY16" s="521"/>
      <c r="AZ16" s="521" t="s">
        <v>306</v>
      </c>
      <c r="BA16" s="521"/>
      <c r="BB16" s="521" t="s">
        <v>328</v>
      </c>
      <c r="BC16" s="521"/>
      <c r="BD16" s="521"/>
      <c r="BE16" s="521"/>
      <c r="BF16" s="521"/>
      <c r="BG16" s="521"/>
      <c r="BH16" s="521"/>
      <c r="BI16" s="521"/>
      <c r="BJ16" s="521"/>
      <c r="BK16" s="521"/>
      <c r="BL16" s="521"/>
      <c r="BM16" s="521"/>
      <c r="BN16" s="521"/>
      <c r="BO16" s="521"/>
      <c r="BP16" s="521"/>
      <c r="BQ16" s="521"/>
      <c r="BR16" s="521"/>
      <c r="BS16" s="521"/>
      <c r="BT16" s="521"/>
      <c r="BU16" s="521"/>
      <c r="BV16" s="521"/>
      <c r="BW16" s="521"/>
      <c r="BX16" s="521"/>
      <c r="BY16" s="521"/>
      <c r="BZ16" s="521"/>
      <c r="CA16" s="522"/>
      <c r="CB16" s="525">
        <v>2</v>
      </c>
      <c r="CC16" s="526">
        <v>0</v>
      </c>
      <c r="CD16" s="526">
        <v>1</v>
      </c>
      <c r="CE16" s="527">
        <v>0</v>
      </c>
      <c r="CF16" s="523">
        <v>0.1076388888888889</v>
      </c>
      <c r="CG16" s="524">
        <v>2</v>
      </c>
      <c r="CH16" s="422"/>
    </row>
    <row r="17" spans="1:86" ht="20.100000000000001" customHeight="1">
      <c r="A17" s="416">
        <v>3</v>
      </c>
      <c r="B17" s="518"/>
      <c r="C17" s="519"/>
      <c r="D17" s="1541"/>
      <c r="E17" s="1542"/>
      <c r="F17" s="520"/>
      <c r="G17" s="508"/>
      <c r="H17" s="521"/>
      <c r="I17" s="521"/>
      <c r="J17" s="521"/>
      <c r="K17" s="521"/>
      <c r="L17" s="521"/>
      <c r="M17" s="521"/>
      <c r="N17" s="521"/>
      <c r="O17" s="521"/>
      <c r="P17" s="521"/>
      <c r="Q17" s="521"/>
      <c r="R17" s="521"/>
      <c r="S17" s="521"/>
      <c r="T17" s="521"/>
      <c r="U17" s="521"/>
      <c r="V17" s="521"/>
      <c r="W17" s="521"/>
      <c r="X17" s="521"/>
      <c r="Y17" s="521"/>
      <c r="Z17" s="521"/>
      <c r="AA17" s="521"/>
      <c r="AB17" s="521"/>
      <c r="AC17" s="521"/>
      <c r="AD17" s="521"/>
      <c r="AE17" s="521"/>
      <c r="AF17" s="521"/>
      <c r="AG17" s="521"/>
      <c r="AH17" s="521"/>
      <c r="AI17" s="521"/>
      <c r="AJ17" s="522"/>
      <c r="AK17" s="515">
        <f t="shared" si="1"/>
        <v>0</v>
      </c>
      <c r="AL17" s="516">
        <f t="shared" si="2"/>
        <v>0</v>
      </c>
      <c r="AM17" s="516">
        <f t="shared" si="3"/>
        <v>0</v>
      </c>
      <c r="AN17" s="517">
        <f t="shared" si="4"/>
        <v>0</v>
      </c>
      <c r="AO17" s="523">
        <f t="shared" si="5"/>
        <v>0</v>
      </c>
      <c r="AP17" s="524">
        <f t="shared" si="0"/>
        <v>0</v>
      </c>
      <c r="AQ17" s="422"/>
      <c r="AR17" s="423">
        <v>3</v>
      </c>
      <c r="AS17" s="518"/>
      <c r="AT17" s="519"/>
      <c r="AU17" s="1541"/>
      <c r="AV17" s="1542"/>
      <c r="AW17" s="520"/>
      <c r="AX17" s="508"/>
      <c r="AY17" s="521"/>
      <c r="AZ17" s="521"/>
      <c r="BA17" s="521"/>
      <c r="BB17" s="521"/>
      <c r="BC17" s="521"/>
      <c r="BD17" s="521"/>
      <c r="BE17" s="521"/>
      <c r="BF17" s="521"/>
      <c r="BG17" s="521"/>
      <c r="BH17" s="521"/>
      <c r="BI17" s="521"/>
      <c r="BJ17" s="521"/>
      <c r="BK17" s="521"/>
      <c r="BL17" s="521"/>
      <c r="BM17" s="521"/>
      <c r="BN17" s="521"/>
      <c r="BO17" s="521"/>
      <c r="BP17" s="521"/>
      <c r="BQ17" s="521"/>
      <c r="BR17" s="521"/>
      <c r="BS17" s="521"/>
      <c r="BT17" s="521"/>
      <c r="BU17" s="521"/>
      <c r="BV17" s="521"/>
      <c r="BW17" s="521"/>
      <c r="BX17" s="521"/>
      <c r="BY17" s="521"/>
      <c r="BZ17" s="521"/>
      <c r="CA17" s="522"/>
      <c r="CB17" s="525">
        <v>0</v>
      </c>
      <c r="CC17" s="526">
        <v>0</v>
      </c>
      <c r="CD17" s="526">
        <v>0</v>
      </c>
      <c r="CE17" s="527">
        <v>0</v>
      </c>
      <c r="CF17" s="523">
        <v>0</v>
      </c>
      <c r="CG17" s="524">
        <v>0</v>
      </c>
      <c r="CH17" s="422"/>
    </row>
    <row r="18" spans="1:86" s="421" customFormat="1" ht="20.100000000000001" customHeight="1">
      <c r="A18" s="416">
        <v>4</v>
      </c>
      <c r="B18" s="518"/>
      <c r="C18" s="519"/>
      <c r="D18" s="1541"/>
      <c r="E18" s="1542"/>
      <c r="F18" s="520"/>
      <c r="G18" s="508"/>
      <c r="H18" s="521"/>
      <c r="I18" s="521"/>
      <c r="J18" s="521"/>
      <c r="K18" s="521"/>
      <c r="L18" s="521"/>
      <c r="M18" s="521"/>
      <c r="N18" s="521"/>
      <c r="O18" s="521"/>
      <c r="P18" s="521"/>
      <c r="Q18" s="521"/>
      <c r="R18" s="521"/>
      <c r="S18" s="521"/>
      <c r="T18" s="521"/>
      <c r="U18" s="521"/>
      <c r="V18" s="521"/>
      <c r="W18" s="521"/>
      <c r="X18" s="521"/>
      <c r="Y18" s="521"/>
      <c r="Z18" s="521"/>
      <c r="AA18" s="521"/>
      <c r="AB18" s="521"/>
      <c r="AC18" s="521"/>
      <c r="AD18" s="521"/>
      <c r="AE18" s="521"/>
      <c r="AF18" s="521"/>
      <c r="AG18" s="521"/>
      <c r="AH18" s="521"/>
      <c r="AI18" s="521"/>
      <c r="AJ18" s="522"/>
      <c r="AK18" s="515">
        <f t="shared" si="1"/>
        <v>0</v>
      </c>
      <c r="AL18" s="516">
        <f t="shared" si="2"/>
        <v>0</v>
      </c>
      <c r="AM18" s="516">
        <f t="shared" si="3"/>
        <v>0</v>
      </c>
      <c r="AN18" s="517">
        <f t="shared" si="4"/>
        <v>0</v>
      </c>
      <c r="AO18" s="523">
        <f t="shared" si="5"/>
        <v>0</v>
      </c>
      <c r="AP18" s="524">
        <f t="shared" si="0"/>
        <v>0</v>
      </c>
      <c r="AQ18" s="428"/>
      <c r="AR18" s="423">
        <v>4</v>
      </c>
      <c r="AS18" s="518"/>
      <c r="AT18" s="519"/>
      <c r="AU18" s="1541"/>
      <c r="AV18" s="1542"/>
      <c r="AW18" s="520"/>
      <c r="AX18" s="508"/>
      <c r="AY18" s="521"/>
      <c r="AZ18" s="521"/>
      <c r="BA18" s="521"/>
      <c r="BB18" s="521"/>
      <c r="BC18" s="521"/>
      <c r="BD18" s="521"/>
      <c r="BE18" s="521"/>
      <c r="BF18" s="521"/>
      <c r="BG18" s="521"/>
      <c r="BH18" s="521"/>
      <c r="BI18" s="521"/>
      <c r="BJ18" s="521"/>
      <c r="BK18" s="521"/>
      <c r="BL18" s="521"/>
      <c r="BM18" s="521"/>
      <c r="BN18" s="521"/>
      <c r="BO18" s="521"/>
      <c r="BP18" s="521"/>
      <c r="BQ18" s="521"/>
      <c r="BR18" s="521"/>
      <c r="BS18" s="521"/>
      <c r="BT18" s="521"/>
      <c r="BU18" s="521"/>
      <c r="BV18" s="521"/>
      <c r="BW18" s="521"/>
      <c r="BX18" s="521"/>
      <c r="BY18" s="521"/>
      <c r="BZ18" s="521"/>
      <c r="CA18" s="522"/>
      <c r="CB18" s="525">
        <v>0</v>
      </c>
      <c r="CC18" s="526">
        <v>0</v>
      </c>
      <c r="CD18" s="526">
        <v>0</v>
      </c>
      <c r="CE18" s="527">
        <v>0</v>
      </c>
      <c r="CF18" s="523">
        <v>0</v>
      </c>
      <c r="CG18" s="524">
        <v>0</v>
      </c>
      <c r="CH18" s="428"/>
    </row>
    <row r="19" spans="1:86" ht="20.100000000000001" customHeight="1">
      <c r="A19" s="416">
        <v>5</v>
      </c>
      <c r="B19" s="528"/>
      <c r="C19" s="529"/>
      <c r="D19" s="1543"/>
      <c r="E19" s="1544"/>
      <c r="F19" s="530"/>
      <c r="G19" s="508"/>
      <c r="H19" s="531"/>
      <c r="I19" s="531"/>
      <c r="J19" s="531"/>
      <c r="K19" s="531"/>
      <c r="L19" s="531"/>
      <c r="M19" s="531"/>
      <c r="N19" s="531"/>
      <c r="O19" s="531"/>
      <c r="P19" s="531"/>
      <c r="Q19" s="531"/>
      <c r="R19" s="531"/>
      <c r="S19" s="531"/>
      <c r="T19" s="531"/>
      <c r="U19" s="531"/>
      <c r="V19" s="531"/>
      <c r="W19" s="531"/>
      <c r="X19" s="531"/>
      <c r="Y19" s="531"/>
      <c r="Z19" s="531"/>
      <c r="AA19" s="531"/>
      <c r="AB19" s="531"/>
      <c r="AC19" s="531"/>
      <c r="AD19" s="531"/>
      <c r="AE19" s="531"/>
      <c r="AF19" s="531"/>
      <c r="AG19" s="531"/>
      <c r="AH19" s="531"/>
      <c r="AI19" s="531"/>
      <c r="AJ19" s="532"/>
      <c r="AK19" s="533">
        <f t="shared" si="1"/>
        <v>0</v>
      </c>
      <c r="AL19" s="534">
        <f t="shared" si="2"/>
        <v>0</v>
      </c>
      <c r="AM19" s="534">
        <f t="shared" si="3"/>
        <v>0</v>
      </c>
      <c r="AN19" s="535">
        <f t="shared" si="4"/>
        <v>0</v>
      </c>
      <c r="AO19" s="536">
        <f t="shared" si="5"/>
        <v>0</v>
      </c>
      <c r="AP19" s="504">
        <f t="shared" si="0"/>
        <v>0</v>
      </c>
      <c r="AQ19" s="422"/>
      <c r="AR19" s="423">
        <v>5</v>
      </c>
      <c r="AS19" s="528"/>
      <c r="AT19" s="529"/>
      <c r="AU19" s="1543"/>
      <c r="AV19" s="1544"/>
      <c r="AW19" s="530"/>
      <c r="AX19" s="508"/>
      <c r="AY19" s="531"/>
      <c r="AZ19" s="531"/>
      <c r="BA19" s="531"/>
      <c r="BB19" s="531"/>
      <c r="BC19" s="531"/>
      <c r="BD19" s="531"/>
      <c r="BE19" s="531"/>
      <c r="BF19" s="531"/>
      <c r="BG19" s="531"/>
      <c r="BH19" s="531"/>
      <c r="BI19" s="531"/>
      <c r="BJ19" s="531"/>
      <c r="BK19" s="531"/>
      <c r="BL19" s="531"/>
      <c r="BM19" s="531"/>
      <c r="BN19" s="531"/>
      <c r="BO19" s="531"/>
      <c r="BP19" s="531"/>
      <c r="BQ19" s="531"/>
      <c r="BR19" s="531"/>
      <c r="BS19" s="531"/>
      <c r="BT19" s="531"/>
      <c r="BU19" s="531"/>
      <c r="BV19" s="531"/>
      <c r="BW19" s="531"/>
      <c r="BX19" s="531"/>
      <c r="BY19" s="531"/>
      <c r="BZ19" s="531"/>
      <c r="CA19" s="532"/>
      <c r="CB19" s="537">
        <v>0</v>
      </c>
      <c r="CC19" s="538">
        <v>0</v>
      </c>
      <c r="CD19" s="538">
        <v>0</v>
      </c>
      <c r="CE19" s="539">
        <v>0</v>
      </c>
      <c r="CF19" s="536">
        <v>0</v>
      </c>
      <c r="CG19" s="504">
        <v>0</v>
      </c>
      <c r="CH19" s="422"/>
    </row>
    <row r="20" spans="1:86" ht="20.100000000000001" customHeight="1">
      <c r="D20" s="540"/>
      <c r="E20" s="541"/>
      <c r="F20" s="542" t="s">
        <v>331</v>
      </c>
      <c r="G20" s="543">
        <f t="shared" ref="G20:AJ20" si="6">COUNTIF(G15:G19,$AK$27)</f>
        <v>0</v>
      </c>
      <c r="H20" s="544">
        <f t="shared" si="6"/>
        <v>0</v>
      </c>
      <c r="I20" s="544">
        <f t="shared" si="6"/>
        <v>0</v>
      </c>
      <c r="J20" s="544">
        <f t="shared" si="6"/>
        <v>0</v>
      </c>
      <c r="K20" s="544">
        <f t="shared" si="6"/>
        <v>0</v>
      </c>
      <c r="L20" s="544">
        <f t="shared" si="6"/>
        <v>0</v>
      </c>
      <c r="M20" s="544">
        <f t="shared" si="6"/>
        <v>0</v>
      </c>
      <c r="N20" s="544">
        <f t="shared" si="6"/>
        <v>0</v>
      </c>
      <c r="O20" s="544">
        <f t="shared" si="6"/>
        <v>0</v>
      </c>
      <c r="P20" s="544">
        <f t="shared" si="6"/>
        <v>0</v>
      </c>
      <c r="Q20" s="544">
        <f t="shared" si="6"/>
        <v>0</v>
      </c>
      <c r="R20" s="544">
        <f t="shared" si="6"/>
        <v>0</v>
      </c>
      <c r="S20" s="544">
        <f t="shared" si="6"/>
        <v>0</v>
      </c>
      <c r="T20" s="544">
        <f t="shared" si="6"/>
        <v>0</v>
      </c>
      <c r="U20" s="544">
        <f t="shared" si="6"/>
        <v>0</v>
      </c>
      <c r="V20" s="544">
        <f t="shared" si="6"/>
        <v>0</v>
      </c>
      <c r="W20" s="544">
        <f t="shared" si="6"/>
        <v>0</v>
      </c>
      <c r="X20" s="544">
        <f t="shared" si="6"/>
        <v>0</v>
      </c>
      <c r="Y20" s="544">
        <f t="shared" si="6"/>
        <v>0</v>
      </c>
      <c r="Z20" s="544">
        <f t="shared" si="6"/>
        <v>0</v>
      </c>
      <c r="AA20" s="544">
        <f t="shared" si="6"/>
        <v>0</v>
      </c>
      <c r="AB20" s="544">
        <f t="shared" si="6"/>
        <v>0</v>
      </c>
      <c r="AC20" s="544">
        <f t="shared" si="6"/>
        <v>0</v>
      </c>
      <c r="AD20" s="544">
        <f t="shared" si="6"/>
        <v>0</v>
      </c>
      <c r="AE20" s="544">
        <f t="shared" si="6"/>
        <v>0</v>
      </c>
      <c r="AF20" s="544">
        <f t="shared" si="6"/>
        <v>0</v>
      </c>
      <c r="AG20" s="544">
        <f t="shared" si="6"/>
        <v>0</v>
      </c>
      <c r="AH20" s="544">
        <f t="shared" si="6"/>
        <v>0</v>
      </c>
      <c r="AI20" s="544">
        <f t="shared" si="6"/>
        <v>0</v>
      </c>
      <c r="AJ20" s="545">
        <f t="shared" si="6"/>
        <v>0</v>
      </c>
      <c r="AK20" s="546" t="s">
        <v>332</v>
      </c>
      <c r="AL20" s="547"/>
      <c r="AM20" s="547"/>
      <c r="AN20" s="547"/>
      <c r="AO20" s="547"/>
      <c r="AP20" s="547"/>
      <c r="AQ20" s="422"/>
      <c r="AR20" s="423"/>
      <c r="AS20" s="422"/>
      <c r="AT20" s="422"/>
      <c r="AU20" s="548"/>
      <c r="AV20" s="549"/>
      <c r="AW20" s="550" t="s">
        <v>331</v>
      </c>
      <c r="AX20" s="543">
        <v>2</v>
      </c>
      <c r="AY20" s="544">
        <v>0</v>
      </c>
      <c r="AZ20" s="544">
        <v>2</v>
      </c>
      <c r="BA20" s="544">
        <v>0</v>
      </c>
      <c r="BB20" s="544">
        <v>0</v>
      </c>
      <c r="BC20" s="544">
        <v>0</v>
      </c>
      <c r="BD20" s="544">
        <v>0</v>
      </c>
      <c r="BE20" s="544">
        <v>0</v>
      </c>
      <c r="BF20" s="544">
        <v>0</v>
      </c>
      <c r="BG20" s="544">
        <v>0</v>
      </c>
      <c r="BH20" s="544">
        <v>0</v>
      </c>
      <c r="BI20" s="544">
        <v>0</v>
      </c>
      <c r="BJ20" s="544">
        <v>0</v>
      </c>
      <c r="BK20" s="544">
        <v>0</v>
      </c>
      <c r="BL20" s="544">
        <v>0</v>
      </c>
      <c r="BM20" s="544">
        <v>0</v>
      </c>
      <c r="BN20" s="544">
        <v>0</v>
      </c>
      <c r="BO20" s="544">
        <v>0</v>
      </c>
      <c r="BP20" s="544">
        <v>0</v>
      </c>
      <c r="BQ20" s="544">
        <v>0</v>
      </c>
      <c r="BR20" s="544">
        <v>0</v>
      </c>
      <c r="BS20" s="544">
        <v>0</v>
      </c>
      <c r="BT20" s="544">
        <v>0</v>
      </c>
      <c r="BU20" s="544">
        <v>0</v>
      </c>
      <c r="BV20" s="544">
        <v>0</v>
      </c>
      <c r="BW20" s="544">
        <v>0</v>
      </c>
      <c r="BX20" s="544">
        <v>0</v>
      </c>
      <c r="BY20" s="544">
        <v>0</v>
      </c>
      <c r="BZ20" s="544">
        <v>0</v>
      </c>
      <c r="CA20" s="545">
        <v>0</v>
      </c>
      <c r="CB20" s="551" t="s">
        <v>332</v>
      </c>
      <c r="CC20" s="552"/>
      <c r="CD20" s="552"/>
      <c r="CE20" s="552"/>
      <c r="CF20" s="552"/>
      <c r="CG20" s="552"/>
      <c r="CH20" s="422"/>
    </row>
    <row r="21" spans="1:86" ht="20.100000000000001" customHeight="1">
      <c r="D21" s="553"/>
      <c r="F21" s="554" t="s">
        <v>333</v>
      </c>
      <c r="G21" s="555">
        <f t="shared" ref="G21:AJ21" si="7">COUNTIF(G15:G19,$AL$27)</f>
        <v>0</v>
      </c>
      <c r="H21" s="556">
        <f t="shared" si="7"/>
        <v>0</v>
      </c>
      <c r="I21" s="556">
        <f t="shared" si="7"/>
        <v>0</v>
      </c>
      <c r="J21" s="556">
        <f t="shared" si="7"/>
        <v>0</v>
      </c>
      <c r="K21" s="556">
        <f t="shared" si="7"/>
        <v>0</v>
      </c>
      <c r="L21" s="556">
        <f t="shared" si="7"/>
        <v>0</v>
      </c>
      <c r="M21" s="556">
        <f t="shared" si="7"/>
        <v>0</v>
      </c>
      <c r="N21" s="556">
        <f t="shared" si="7"/>
        <v>0</v>
      </c>
      <c r="O21" s="556">
        <f t="shared" si="7"/>
        <v>0</v>
      </c>
      <c r="P21" s="556">
        <f t="shared" si="7"/>
        <v>0</v>
      </c>
      <c r="Q21" s="556">
        <f t="shared" si="7"/>
        <v>0</v>
      </c>
      <c r="R21" s="556">
        <f t="shared" si="7"/>
        <v>0</v>
      </c>
      <c r="S21" s="556">
        <f t="shared" si="7"/>
        <v>0</v>
      </c>
      <c r="T21" s="556">
        <f t="shared" si="7"/>
        <v>0</v>
      </c>
      <c r="U21" s="556">
        <f t="shared" si="7"/>
        <v>0</v>
      </c>
      <c r="V21" s="556">
        <f t="shared" si="7"/>
        <v>0</v>
      </c>
      <c r="W21" s="556">
        <f t="shared" si="7"/>
        <v>0</v>
      </c>
      <c r="X21" s="556">
        <f t="shared" si="7"/>
        <v>0</v>
      </c>
      <c r="Y21" s="556">
        <f t="shared" si="7"/>
        <v>0</v>
      </c>
      <c r="Z21" s="556">
        <f t="shared" si="7"/>
        <v>0</v>
      </c>
      <c r="AA21" s="556">
        <f t="shared" si="7"/>
        <v>0</v>
      </c>
      <c r="AB21" s="556">
        <f t="shared" si="7"/>
        <v>0</v>
      </c>
      <c r="AC21" s="556">
        <f t="shared" si="7"/>
        <v>0</v>
      </c>
      <c r="AD21" s="556">
        <f t="shared" si="7"/>
        <v>0</v>
      </c>
      <c r="AE21" s="556">
        <f t="shared" si="7"/>
        <v>0</v>
      </c>
      <c r="AF21" s="556">
        <f t="shared" si="7"/>
        <v>0</v>
      </c>
      <c r="AG21" s="556">
        <f t="shared" si="7"/>
        <v>0</v>
      </c>
      <c r="AH21" s="556">
        <f t="shared" si="7"/>
        <v>0</v>
      </c>
      <c r="AI21" s="556">
        <f t="shared" si="7"/>
        <v>0</v>
      </c>
      <c r="AJ21" s="557">
        <f t="shared" si="7"/>
        <v>0</v>
      </c>
      <c r="AK21" s="546" t="s">
        <v>334</v>
      </c>
      <c r="AQ21" s="422"/>
      <c r="AR21" s="423"/>
      <c r="AS21" s="422"/>
      <c r="AT21" s="422"/>
      <c r="AU21" s="558"/>
      <c r="AV21" s="422"/>
      <c r="AW21" s="559" t="s">
        <v>333</v>
      </c>
      <c r="AX21" s="555">
        <v>0</v>
      </c>
      <c r="AY21" s="556">
        <v>0</v>
      </c>
      <c r="AZ21" s="556">
        <v>0</v>
      </c>
      <c r="BA21" s="556">
        <v>0</v>
      </c>
      <c r="BB21" s="556">
        <v>0</v>
      </c>
      <c r="BC21" s="556">
        <v>0</v>
      </c>
      <c r="BD21" s="556">
        <v>0</v>
      </c>
      <c r="BE21" s="556">
        <v>0</v>
      </c>
      <c r="BF21" s="556">
        <v>0</v>
      </c>
      <c r="BG21" s="556">
        <v>0</v>
      </c>
      <c r="BH21" s="556">
        <v>0</v>
      </c>
      <c r="BI21" s="556">
        <v>0</v>
      </c>
      <c r="BJ21" s="556">
        <v>0</v>
      </c>
      <c r="BK21" s="556">
        <v>0</v>
      </c>
      <c r="BL21" s="556">
        <v>0</v>
      </c>
      <c r="BM21" s="556">
        <v>0</v>
      </c>
      <c r="BN21" s="556">
        <v>0</v>
      </c>
      <c r="BO21" s="556">
        <v>0</v>
      </c>
      <c r="BP21" s="556">
        <v>0</v>
      </c>
      <c r="BQ21" s="556">
        <v>0</v>
      </c>
      <c r="BR21" s="556">
        <v>0</v>
      </c>
      <c r="BS21" s="556">
        <v>0</v>
      </c>
      <c r="BT21" s="556">
        <v>0</v>
      </c>
      <c r="BU21" s="556">
        <v>0</v>
      </c>
      <c r="BV21" s="556">
        <v>0</v>
      </c>
      <c r="BW21" s="556">
        <v>0</v>
      </c>
      <c r="BX21" s="556">
        <v>0</v>
      </c>
      <c r="BY21" s="556">
        <v>0</v>
      </c>
      <c r="BZ21" s="556">
        <v>0</v>
      </c>
      <c r="CA21" s="557">
        <v>0</v>
      </c>
      <c r="CB21" s="551" t="s">
        <v>335</v>
      </c>
      <c r="CC21" s="428"/>
      <c r="CD21" s="428"/>
      <c r="CE21" s="428"/>
      <c r="CF21" s="428"/>
      <c r="CG21" s="428"/>
      <c r="CH21" s="422"/>
    </row>
    <row r="22" spans="1:86" ht="20.100000000000001" customHeight="1">
      <c r="B22" s="560"/>
      <c r="D22" s="553"/>
      <c r="F22" s="554" t="s">
        <v>336</v>
      </c>
      <c r="G22" s="555">
        <f t="shared" ref="G22:AJ22" si="8">COUNTIF(G15:G19,$AM$27)</f>
        <v>0</v>
      </c>
      <c r="H22" s="556">
        <f t="shared" si="8"/>
        <v>0</v>
      </c>
      <c r="I22" s="556">
        <f t="shared" si="8"/>
        <v>0</v>
      </c>
      <c r="J22" s="556">
        <f t="shared" si="8"/>
        <v>0</v>
      </c>
      <c r="K22" s="556">
        <f t="shared" si="8"/>
        <v>0</v>
      </c>
      <c r="L22" s="556">
        <f t="shared" si="8"/>
        <v>0</v>
      </c>
      <c r="M22" s="556">
        <f t="shared" si="8"/>
        <v>0</v>
      </c>
      <c r="N22" s="556">
        <f t="shared" si="8"/>
        <v>0</v>
      </c>
      <c r="O22" s="556">
        <f t="shared" si="8"/>
        <v>0</v>
      </c>
      <c r="P22" s="556">
        <f t="shared" si="8"/>
        <v>0</v>
      </c>
      <c r="Q22" s="556">
        <f t="shared" si="8"/>
        <v>0</v>
      </c>
      <c r="R22" s="556">
        <f t="shared" si="8"/>
        <v>0</v>
      </c>
      <c r="S22" s="556">
        <f t="shared" si="8"/>
        <v>0</v>
      </c>
      <c r="T22" s="556">
        <f t="shared" si="8"/>
        <v>0</v>
      </c>
      <c r="U22" s="556">
        <f t="shared" si="8"/>
        <v>0</v>
      </c>
      <c r="V22" s="556">
        <f t="shared" si="8"/>
        <v>0</v>
      </c>
      <c r="W22" s="556">
        <f t="shared" si="8"/>
        <v>0</v>
      </c>
      <c r="X22" s="556">
        <f t="shared" si="8"/>
        <v>0</v>
      </c>
      <c r="Y22" s="556">
        <f t="shared" si="8"/>
        <v>0</v>
      </c>
      <c r="Z22" s="556">
        <f t="shared" si="8"/>
        <v>0</v>
      </c>
      <c r="AA22" s="556">
        <f t="shared" si="8"/>
        <v>0</v>
      </c>
      <c r="AB22" s="556">
        <f t="shared" si="8"/>
        <v>0</v>
      </c>
      <c r="AC22" s="556">
        <f t="shared" si="8"/>
        <v>0</v>
      </c>
      <c r="AD22" s="556">
        <f t="shared" si="8"/>
        <v>0</v>
      </c>
      <c r="AE22" s="556">
        <f t="shared" si="8"/>
        <v>0</v>
      </c>
      <c r="AF22" s="556">
        <f t="shared" si="8"/>
        <v>0</v>
      </c>
      <c r="AG22" s="556">
        <f t="shared" si="8"/>
        <v>0</v>
      </c>
      <c r="AH22" s="556">
        <f t="shared" si="8"/>
        <v>0</v>
      </c>
      <c r="AI22" s="556">
        <f t="shared" si="8"/>
        <v>0</v>
      </c>
      <c r="AJ22" s="557">
        <f t="shared" si="8"/>
        <v>0</v>
      </c>
      <c r="AK22" s="546" t="s">
        <v>337</v>
      </c>
      <c r="AQ22" s="422"/>
      <c r="AR22" s="423"/>
      <c r="AS22" s="561"/>
      <c r="AT22" s="422"/>
      <c r="AU22" s="558"/>
      <c r="AV22" s="422"/>
      <c r="AW22" s="559" t="s">
        <v>336</v>
      </c>
      <c r="AX22" s="555">
        <v>0</v>
      </c>
      <c r="AY22" s="556">
        <v>0</v>
      </c>
      <c r="AZ22" s="556">
        <v>0</v>
      </c>
      <c r="BA22" s="556">
        <v>0</v>
      </c>
      <c r="BB22" s="556">
        <v>2</v>
      </c>
      <c r="BC22" s="556">
        <v>0</v>
      </c>
      <c r="BD22" s="556">
        <v>0</v>
      </c>
      <c r="BE22" s="556">
        <v>0</v>
      </c>
      <c r="BF22" s="556">
        <v>0</v>
      </c>
      <c r="BG22" s="556">
        <v>0</v>
      </c>
      <c r="BH22" s="556">
        <v>0</v>
      </c>
      <c r="BI22" s="556">
        <v>0</v>
      </c>
      <c r="BJ22" s="556">
        <v>0</v>
      </c>
      <c r="BK22" s="556">
        <v>0</v>
      </c>
      <c r="BL22" s="556">
        <v>0</v>
      </c>
      <c r="BM22" s="556">
        <v>0</v>
      </c>
      <c r="BN22" s="556">
        <v>0</v>
      </c>
      <c r="BO22" s="556">
        <v>0</v>
      </c>
      <c r="BP22" s="556">
        <v>0</v>
      </c>
      <c r="BQ22" s="556">
        <v>0</v>
      </c>
      <c r="BR22" s="556">
        <v>0</v>
      </c>
      <c r="BS22" s="556">
        <v>0</v>
      </c>
      <c r="BT22" s="556">
        <v>0</v>
      </c>
      <c r="BU22" s="556">
        <v>0</v>
      </c>
      <c r="BV22" s="556">
        <v>0</v>
      </c>
      <c r="BW22" s="556">
        <v>0</v>
      </c>
      <c r="BX22" s="556">
        <v>0</v>
      </c>
      <c r="BY22" s="556">
        <v>0</v>
      </c>
      <c r="BZ22" s="556">
        <v>0</v>
      </c>
      <c r="CA22" s="557">
        <v>0</v>
      </c>
      <c r="CB22" s="551" t="s">
        <v>337</v>
      </c>
      <c r="CC22" s="428"/>
      <c r="CD22" s="428"/>
      <c r="CE22" s="428"/>
      <c r="CF22" s="428"/>
      <c r="CG22" s="428"/>
      <c r="CH22" s="422"/>
    </row>
    <row r="23" spans="1:86" ht="20.100000000000001" customHeight="1">
      <c r="B23" s="560"/>
      <c r="D23" s="553"/>
      <c r="F23" s="554" t="s">
        <v>338</v>
      </c>
      <c r="G23" s="562">
        <f t="shared" ref="G23:AJ23" si="9">COUNTIF(G15:G19,$AN$27)</f>
        <v>0</v>
      </c>
      <c r="H23" s="563">
        <f t="shared" si="9"/>
        <v>0</v>
      </c>
      <c r="I23" s="563">
        <f t="shared" si="9"/>
        <v>0</v>
      </c>
      <c r="J23" s="563">
        <f t="shared" si="9"/>
        <v>0</v>
      </c>
      <c r="K23" s="563">
        <f t="shared" si="9"/>
        <v>0</v>
      </c>
      <c r="L23" s="563">
        <f t="shared" si="9"/>
        <v>0</v>
      </c>
      <c r="M23" s="563">
        <f t="shared" si="9"/>
        <v>0</v>
      </c>
      <c r="N23" s="563">
        <f t="shared" si="9"/>
        <v>0</v>
      </c>
      <c r="O23" s="563">
        <f t="shared" si="9"/>
        <v>0</v>
      </c>
      <c r="P23" s="563">
        <f t="shared" si="9"/>
        <v>0</v>
      </c>
      <c r="Q23" s="563">
        <f t="shared" si="9"/>
        <v>0</v>
      </c>
      <c r="R23" s="563">
        <f t="shared" si="9"/>
        <v>0</v>
      </c>
      <c r="S23" s="563">
        <f t="shared" si="9"/>
        <v>0</v>
      </c>
      <c r="T23" s="563">
        <f t="shared" si="9"/>
        <v>0</v>
      </c>
      <c r="U23" s="563">
        <f t="shared" si="9"/>
        <v>0</v>
      </c>
      <c r="V23" s="563">
        <f t="shared" si="9"/>
        <v>0</v>
      </c>
      <c r="W23" s="563">
        <f t="shared" si="9"/>
        <v>0</v>
      </c>
      <c r="X23" s="563">
        <f t="shared" si="9"/>
        <v>0</v>
      </c>
      <c r="Y23" s="563">
        <f t="shared" si="9"/>
        <v>0</v>
      </c>
      <c r="Z23" s="563">
        <f t="shared" si="9"/>
        <v>0</v>
      </c>
      <c r="AA23" s="563">
        <f t="shared" si="9"/>
        <v>0</v>
      </c>
      <c r="AB23" s="563">
        <f t="shared" si="9"/>
        <v>0</v>
      </c>
      <c r="AC23" s="563">
        <f t="shared" si="9"/>
        <v>0</v>
      </c>
      <c r="AD23" s="563">
        <f t="shared" si="9"/>
        <v>0</v>
      </c>
      <c r="AE23" s="563">
        <f t="shared" si="9"/>
        <v>0</v>
      </c>
      <c r="AF23" s="563">
        <f t="shared" si="9"/>
        <v>0</v>
      </c>
      <c r="AG23" s="563">
        <f t="shared" si="9"/>
        <v>0</v>
      </c>
      <c r="AH23" s="563">
        <f t="shared" si="9"/>
        <v>0</v>
      </c>
      <c r="AI23" s="563">
        <f t="shared" si="9"/>
        <v>0</v>
      </c>
      <c r="AJ23" s="564">
        <f t="shared" si="9"/>
        <v>0</v>
      </c>
      <c r="AK23" s="546" t="s">
        <v>339</v>
      </c>
      <c r="AQ23" s="422"/>
      <c r="AR23" s="423"/>
      <c r="AS23" s="561"/>
      <c r="AT23" s="422"/>
      <c r="AU23" s="558"/>
      <c r="AV23" s="422"/>
      <c r="AW23" s="559" t="s">
        <v>338</v>
      </c>
      <c r="AX23" s="562">
        <v>0</v>
      </c>
      <c r="AY23" s="563">
        <v>0</v>
      </c>
      <c r="AZ23" s="563">
        <v>0</v>
      </c>
      <c r="BA23" s="563">
        <v>0</v>
      </c>
      <c r="BB23" s="563">
        <v>0</v>
      </c>
      <c r="BC23" s="563">
        <v>0</v>
      </c>
      <c r="BD23" s="563">
        <v>0</v>
      </c>
      <c r="BE23" s="563">
        <v>0</v>
      </c>
      <c r="BF23" s="563">
        <v>0</v>
      </c>
      <c r="BG23" s="563">
        <v>0</v>
      </c>
      <c r="BH23" s="563">
        <v>0</v>
      </c>
      <c r="BI23" s="563">
        <v>0</v>
      </c>
      <c r="BJ23" s="563">
        <v>0</v>
      </c>
      <c r="BK23" s="563">
        <v>0</v>
      </c>
      <c r="BL23" s="563">
        <v>0</v>
      </c>
      <c r="BM23" s="563">
        <v>0</v>
      </c>
      <c r="BN23" s="563">
        <v>0</v>
      </c>
      <c r="BO23" s="563">
        <v>0</v>
      </c>
      <c r="BP23" s="563">
        <v>0</v>
      </c>
      <c r="BQ23" s="563">
        <v>0</v>
      </c>
      <c r="BR23" s="563">
        <v>0</v>
      </c>
      <c r="BS23" s="563">
        <v>0</v>
      </c>
      <c r="BT23" s="563">
        <v>0</v>
      </c>
      <c r="BU23" s="563">
        <v>0</v>
      </c>
      <c r="BV23" s="563">
        <v>0</v>
      </c>
      <c r="BW23" s="563">
        <v>0</v>
      </c>
      <c r="BX23" s="563">
        <v>0</v>
      </c>
      <c r="BY23" s="563">
        <v>0</v>
      </c>
      <c r="BZ23" s="563">
        <v>0</v>
      </c>
      <c r="CA23" s="564">
        <v>0</v>
      </c>
      <c r="CB23" s="551" t="s">
        <v>340</v>
      </c>
      <c r="CC23" s="428"/>
      <c r="CD23" s="428"/>
      <c r="CE23" s="428"/>
      <c r="CF23" s="428"/>
      <c r="CG23" s="428"/>
      <c r="CH23" s="422"/>
    </row>
    <row r="24" spans="1:86" ht="20.100000000000001" customHeight="1">
      <c r="B24" s="565"/>
      <c r="C24" s="469"/>
      <c r="D24" s="469"/>
      <c r="E24" s="469"/>
      <c r="F24" s="469"/>
      <c r="G24" s="469"/>
      <c r="H24" s="469"/>
      <c r="I24" s="469"/>
      <c r="J24" s="469"/>
      <c r="K24" s="469"/>
      <c r="L24" s="469"/>
      <c r="M24" s="469"/>
      <c r="N24" s="469"/>
      <c r="O24" s="469"/>
      <c r="P24" s="469"/>
      <c r="Q24" s="469"/>
      <c r="R24" s="469"/>
      <c r="S24" s="469"/>
      <c r="T24" s="469"/>
      <c r="U24" s="469"/>
      <c r="V24" s="469"/>
      <c r="W24" s="469"/>
      <c r="X24" s="469"/>
      <c r="Y24" s="469"/>
      <c r="Z24" s="469"/>
      <c r="AA24" s="469"/>
      <c r="AB24" s="469"/>
      <c r="AC24" s="469"/>
      <c r="AD24" s="469"/>
      <c r="AE24" s="469"/>
      <c r="AF24" s="469"/>
      <c r="AG24" s="469"/>
      <c r="AH24" s="469"/>
      <c r="AI24" s="469"/>
      <c r="AJ24" s="469"/>
      <c r="AQ24" s="422"/>
      <c r="AR24" s="423"/>
      <c r="AS24" s="566"/>
      <c r="AT24" s="478"/>
      <c r="AU24" s="478"/>
      <c r="AV24" s="478"/>
      <c r="AW24" s="478"/>
      <c r="AX24" s="478"/>
      <c r="AY24" s="478"/>
      <c r="AZ24" s="478"/>
      <c r="BA24" s="478"/>
      <c r="BB24" s="478"/>
      <c r="BC24" s="478"/>
      <c r="BD24" s="478"/>
      <c r="BE24" s="478"/>
      <c r="BF24" s="478"/>
      <c r="BG24" s="478"/>
      <c r="BH24" s="478"/>
      <c r="BI24" s="478"/>
      <c r="BJ24" s="478"/>
      <c r="BK24" s="478"/>
      <c r="BL24" s="478"/>
      <c r="BM24" s="478"/>
      <c r="BN24" s="478"/>
      <c r="BO24" s="478"/>
      <c r="BP24" s="478"/>
      <c r="BQ24" s="478"/>
      <c r="BR24" s="478"/>
      <c r="BS24" s="478"/>
      <c r="BT24" s="478"/>
      <c r="BU24" s="478"/>
      <c r="BV24" s="478"/>
      <c r="BW24" s="478"/>
      <c r="BX24" s="478"/>
      <c r="BY24" s="478"/>
      <c r="BZ24" s="478"/>
      <c r="CA24" s="478"/>
      <c r="CB24" s="428"/>
      <c r="CC24" s="428"/>
      <c r="CD24" s="428"/>
      <c r="CE24" s="428"/>
      <c r="CF24" s="428"/>
      <c r="CG24" s="428"/>
      <c r="CH24" s="422"/>
    </row>
    <row r="25" spans="1:86" ht="20.100000000000001" customHeight="1">
      <c r="B25" s="567" t="s">
        <v>341</v>
      </c>
      <c r="C25" s="568" t="s">
        <v>342</v>
      </c>
      <c r="D25" s="569"/>
      <c r="E25" s="570" t="s">
        <v>315</v>
      </c>
      <c r="F25" s="442"/>
      <c r="AQ25" s="422"/>
      <c r="AR25" s="423"/>
      <c r="AS25" s="567" t="s">
        <v>341</v>
      </c>
      <c r="AT25" s="568" t="s">
        <v>342</v>
      </c>
      <c r="AU25" s="569">
        <v>1</v>
      </c>
      <c r="AV25" s="570" t="s">
        <v>315</v>
      </c>
      <c r="AW25" s="452"/>
      <c r="AX25" s="422"/>
      <c r="AY25" s="422"/>
      <c r="AZ25" s="422"/>
      <c r="BA25" s="422"/>
      <c r="BB25" s="422"/>
      <c r="BC25" s="422"/>
      <c r="BD25" s="422"/>
      <c r="BE25" s="422"/>
      <c r="BF25" s="422"/>
      <c r="BG25" s="422"/>
      <c r="BH25" s="422"/>
      <c r="BI25" s="422"/>
      <c r="BJ25" s="422"/>
      <c r="BK25" s="422"/>
      <c r="BL25" s="422"/>
      <c r="BM25" s="422"/>
      <c r="BN25" s="422"/>
      <c r="BO25" s="422"/>
      <c r="BP25" s="422"/>
      <c r="BQ25" s="422"/>
      <c r="BR25" s="422"/>
      <c r="BS25" s="422"/>
      <c r="BT25" s="422"/>
      <c r="BU25" s="422"/>
      <c r="BV25" s="422"/>
      <c r="BW25" s="422"/>
      <c r="BX25" s="422"/>
      <c r="BY25" s="422"/>
      <c r="BZ25" s="422"/>
      <c r="CA25" s="422"/>
      <c r="CB25" s="428"/>
      <c r="CC25" s="428"/>
      <c r="CD25" s="428"/>
      <c r="CE25" s="428"/>
      <c r="CF25" s="428"/>
      <c r="CG25" s="428"/>
      <c r="CH25" s="422"/>
    </row>
    <row r="26" spans="1:86" ht="20.100000000000001" customHeight="1">
      <c r="B26" s="571" t="s">
        <v>316</v>
      </c>
      <c r="C26" s="1525" t="s">
        <v>343</v>
      </c>
      <c r="D26" s="1527" t="s">
        <v>318</v>
      </c>
      <c r="E26" s="1528"/>
      <c r="F26" s="1531" t="s">
        <v>319</v>
      </c>
      <c r="G26" s="1533" t="s">
        <v>320</v>
      </c>
      <c r="H26" s="1534"/>
      <c r="I26" s="1534"/>
      <c r="J26" s="1534"/>
      <c r="K26" s="1534"/>
      <c r="L26" s="1534"/>
      <c r="M26" s="1534"/>
      <c r="N26" s="1534"/>
      <c r="O26" s="1534"/>
      <c r="P26" s="1534"/>
      <c r="Q26" s="1534"/>
      <c r="R26" s="1534"/>
      <c r="S26" s="1534"/>
      <c r="T26" s="1534"/>
      <c r="U26" s="1534"/>
      <c r="V26" s="1534"/>
      <c r="W26" s="1534"/>
      <c r="X26" s="1534"/>
      <c r="Y26" s="1534"/>
      <c r="Z26" s="1534"/>
      <c r="AA26" s="1534"/>
      <c r="AB26" s="1534"/>
      <c r="AC26" s="1534"/>
      <c r="AD26" s="1534"/>
      <c r="AE26" s="1534"/>
      <c r="AF26" s="1534"/>
      <c r="AG26" s="1534"/>
      <c r="AH26" s="1534"/>
      <c r="AI26" s="1534"/>
      <c r="AJ26" s="1535"/>
      <c r="AK26" s="572" t="s">
        <v>344</v>
      </c>
      <c r="AL26" s="573" t="s">
        <v>322</v>
      </c>
      <c r="AM26" s="573" t="s">
        <v>345</v>
      </c>
      <c r="AN26" s="574" t="s">
        <v>322</v>
      </c>
      <c r="AO26" s="495" t="s">
        <v>323</v>
      </c>
      <c r="AP26" s="496" t="s">
        <v>324</v>
      </c>
      <c r="AQ26" s="422"/>
      <c r="AR26" s="423"/>
      <c r="AS26" s="571" t="s">
        <v>316</v>
      </c>
      <c r="AT26" s="1525" t="s">
        <v>343</v>
      </c>
      <c r="AU26" s="1527" t="s">
        <v>318</v>
      </c>
      <c r="AV26" s="1528"/>
      <c r="AW26" s="1531" t="s">
        <v>319</v>
      </c>
      <c r="AX26" s="1533" t="s">
        <v>320</v>
      </c>
      <c r="AY26" s="1534"/>
      <c r="AZ26" s="1534"/>
      <c r="BA26" s="1534"/>
      <c r="BB26" s="1534"/>
      <c r="BC26" s="1534"/>
      <c r="BD26" s="1534"/>
      <c r="BE26" s="1534"/>
      <c r="BF26" s="1534"/>
      <c r="BG26" s="1534"/>
      <c r="BH26" s="1534"/>
      <c r="BI26" s="1534"/>
      <c r="BJ26" s="1534"/>
      <c r="BK26" s="1534"/>
      <c r="BL26" s="1534"/>
      <c r="BM26" s="1534"/>
      <c r="BN26" s="1534"/>
      <c r="BO26" s="1534"/>
      <c r="BP26" s="1534"/>
      <c r="BQ26" s="1534"/>
      <c r="BR26" s="1534"/>
      <c r="BS26" s="1534"/>
      <c r="BT26" s="1534"/>
      <c r="BU26" s="1534"/>
      <c r="BV26" s="1534"/>
      <c r="BW26" s="1534"/>
      <c r="BX26" s="1534"/>
      <c r="BY26" s="1534"/>
      <c r="BZ26" s="1534"/>
      <c r="CA26" s="1535"/>
      <c r="CB26" s="572" t="s">
        <v>344</v>
      </c>
      <c r="CC26" s="573" t="s">
        <v>322</v>
      </c>
      <c r="CD26" s="573" t="s">
        <v>345</v>
      </c>
      <c r="CE26" s="574" t="s">
        <v>322</v>
      </c>
      <c r="CF26" s="495" t="s">
        <v>323</v>
      </c>
      <c r="CG26" s="496" t="s">
        <v>324</v>
      </c>
      <c r="CH26" s="422"/>
    </row>
    <row r="27" spans="1:86" ht="20.100000000000001" customHeight="1">
      <c r="B27" s="575" t="s">
        <v>346</v>
      </c>
      <c r="C27" s="1526"/>
      <c r="D27" s="1529"/>
      <c r="E27" s="1530"/>
      <c r="F27" s="1532"/>
      <c r="G27" s="497"/>
      <c r="H27" s="498"/>
      <c r="I27" s="498"/>
      <c r="J27" s="498"/>
      <c r="K27" s="498"/>
      <c r="L27" s="498"/>
      <c r="M27" s="498"/>
      <c r="N27" s="498"/>
      <c r="O27" s="498"/>
      <c r="P27" s="498"/>
      <c r="Q27" s="498"/>
      <c r="R27" s="498"/>
      <c r="S27" s="498"/>
      <c r="T27" s="498"/>
      <c r="U27" s="498"/>
      <c r="V27" s="498"/>
      <c r="W27" s="498"/>
      <c r="X27" s="498"/>
      <c r="Y27" s="498"/>
      <c r="Z27" s="498"/>
      <c r="AA27" s="498"/>
      <c r="AB27" s="498"/>
      <c r="AC27" s="498"/>
      <c r="AD27" s="498"/>
      <c r="AE27" s="498"/>
      <c r="AF27" s="498"/>
      <c r="AG27" s="498"/>
      <c r="AH27" s="498"/>
      <c r="AI27" s="498"/>
      <c r="AJ27" s="499"/>
      <c r="AK27" s="576" t="s">
        <v>293</v>
      </c>
      <c r="AL27" s="577" t="s">
        <v>304</v>
      </c>
      <c r="AM27" s="577" t="s">
        <v>298</v>
      </c>
      <c r="AN27" s="578" t="s">
        <v>308</v>
      </c>
      <c r="AO27" s="503" t="s">
        <v>326</v>
      </c>
      <c r="AP27" s="504" t="s">
        <v>326</v>
      </c>
      <c r="AQ27" s="422"/>
      <c r="AR27" s="423"/>
      <c r="AS27" s="575" t="s">
        <v>346</v>
      </c>
      <c r="AT27" s="1526"/>
      <c r="AU27" s="1529"/>
      <c r="AV27" s="1530"/>
      <c r="AW27" s="1532"/>
      <c r="AX27" s="497">
        <v>45547</v>
      </c>
      <c r="AY27" s="498">
        <v>45548</v>
      </c>
      <c r="AZ27" s="498"/>
      <c r="BA27" s="498">
        <v>45565</v>
      </c>
      <c r="BB27" s="498">
        <v>45566</v>
      </c>
      <c r="BC27" s="498"/>
      <c r="BD27" s="498">
        <v>45589</v>
      </c>
      <c r="BE27" s="498">
        <v>45590</v>
      </c>
      <c r="BF27" s="498"/>
      <c r="BG27" s="498">
        <v>45603</v>
      </c>
      <c r="BH27" s="498"/>
      <c r="BI27" s="498"/>
      <c r="BJ27" s="498"/>
      <c r="BK27" s="498"/>
      <c r="BL27" s="498"/>
      <c r="BM27" s="498"/>
      <c r="BN27" s="498"/>
      <c r="BO27" s="498"/>
      <c r="BP27" s="498"/>
      <c r="BQ27" s="498"/>
      <c r="BR27" s="498"/>
      <c r="BS27" s="498"/>
      <c r="BT27" s="498"/>
      <c r="BU27" s="498"/>
      <c r="BV27" s="498"/>
      <c r="BW27" s="498"/>
      <c r="BX27" s="498"/>
      <c r="BY27" s="498"/>
      <c r="BZ27" s="498"/>
      <c r="CA27" s="499"/>
      <c r="CB27" s="576" t="s">
        <v>293</v>
      </c>
      <c r="CC27" s="577" t="s">
        <v>304</v>
      </c>
      <c r="CD27" s="577" t="s">
        <v>298</v>
      </c>
      <c r="CE27" s="578" t="s">
        <v>308</v>
      </c>
      <c r="CF27" s="503" t="s">
        <v>326</v>
      </c>
      <c r="CG27" s="504" t="s">
        <v>326</v>
      </c>
      <c r="CH27" s="422"/>
    </row>
    <row r="28" spans="1:86" ht="20.100000000000001" customHeight="1">
      <c r="A28" s="416">
        <v>1</v>
      </c>
      <c r="B28" s="579" t="s">
        <v>347</v>
      </c>
      <c r="C28" s="506"/>
      <c r="D28" s="1546"/>
      <c r="E28" s="1547"/>
      <c r="F28" s="507"/>
      <c r="G28" s="508"/>
      <c r="H28" s="509"/>
      <c r="I28" s="509"/>
      <c r="J28" s="509"/>
      <c r="K28" s="509"/>
      <c r="L28" s="509"/>
      <c r="M28" s="509"/>
      <c r="N28" s="509"/>
      <c r="O28" s="509"/>
      <c r="P28" s="509"/>
      <c r="Q28" s="509"/>
      <c r="R28" s="509"/>
      <c r="S28" s="509"/>
      <c r="T28" s="509"/>
      <c r="U28" s="509"/>
      <c r="V28" s="509"/>
      <c r="W28" s="509"/>
      <c r="X28" s="509"/>
      <c r="Y28" s="509"/>
      <c r="Z28" s="509"/>
      <c r="AA28" s="509"/>
      <c r="AB28" s="509"/>
      <c r="AC28" s="509"/>
      <c r="AD28" s="509"/>
      <c r="AE28" s="509"/>
      <c r="AF28" s="509"/>
      <c r="AG28" s="509"/>
      <c r="AH28" s="509"/>
      <c r="AI28" s="509"/>
      <c r="AJ28" s="510"/>
      <c r="AK28" s="580">
        <f>COUNTIF($G28:$AJ28,$AK$27)</f>
        <v>0</v>
      </c>
      <c r="AL28" s="581">
        <f>COUNTIF($G28:$AJ28,$AL$27)</f>
        <v>0</v>
      </c>
      <c r="AM28" s="581">
        <f>COUNTIF($G28:$AJ28,$AM$27)</f>
        <v>0</v>
      </c>
      <c r="AN28" s="582">
        <f>COUNTIF($G28:$AJ28,$AN$27)</f>
        <v>0</v>
      </c>
      <c r="AO28" s="583">
        <f>SUM(AK28+AM28)</f>
        <v>0</v>
      </c>
      <c r="AP28" s="496">
        <f t="shared" ref="AP28:AP30" si="10">AK28+AL28</f>
        <v>0</v>
      </c>
      <c r="AQ28" s="422"/>
      <c r="AR28" s="423">
        <v>1</v>
      </c>
      <c r="AS28" s="579" t="s">
        <v>347</v>
      </c>
      <c r="AT28" s="506" t="s">
        <v>327</v>
      </c>
      <c r="AU28" s="1546" t="s">
        <v>369</v>
      </c>
      <c r="AV28" s="1547"/>
      <c r="AW28" s="507" t="s">
        <v>439</v>
      </c>
      <c r="AX28" s="508" t="s">
        <v>561</v>
      </c>
      <c r="AY28" s="509" t="s">
        <v>328</v>
      </c>
      <c r="AZ28" s="509"/>
      <c r="BA28" s="509" t="s">
        <v>348</v>
      </c>
      <c r="BB28" s="509" t="s">
        <v>328</v>
      </c>
      <c r="BC28" s="509"/>
      <c r="BD28" s="509"/>
      <c r="BE28" s="509"/>
      <c r="BF28" s="509"/>
      <c r="BG28" s="509"/>
      <c r="BH28" s="509"/>
      <c r="BI28" s="509"/>
      <c r="BJ28" s="509"/>
      <c r="BK28" s="509"/>
      <c r="BL28" s="509"/>
      <c r="BM28" s="509"/>
      <c r="BN28" s="509"/>
      <c r="BO28" s="509"/>
      <c r="BP28" s="509"/>
      <c r="BQ28" s="509"/>
      <c r="BR28" s="509"/>
      <c r="BS28" s="509"/>
      <c r="BT28" s="509"/>
      <c r="BU28" s="509"/>
      <c r="BV28" s="509"/>
      <c r="BW28" s="509"/>
      <c r="BX28" s="509"/>
      <c r="BY28" s="509"/>
      <c r="BZ28" s="509"/>
      <c r="CA28" s="510"/>
      <c r="CB28" s="580">
        <v>0</v>
      </c>
      <c r="CC28" s="581">
        <v>1</v>
      </c>
      <c r="CD28" s="581">
        <v>2</v>
      </c>
      <c r="CE28" s="582">
        <v>1</v>
      </c>
      <c r="CF28" s="583">
        <v>2</v>
      </c>
      <c r="CG28" s="496">
        <v>1</v>
      </c>
      <c r="CH28" s="422"/>
    </row>
    <row r="29" spans="1:86" ht="20.100000000000001" customHeight="1">
      <c r="A29" s="416">
        <v>2</v>
      </c>
      <c r="B29" s="584" t="s">
        <v>347</v>
      </c>
      <c r="C29" s="519"/>
      <c r="D29" s="1541"/>
      <c r="E29" s="1542"/>
      <c r="F29" s="520"/>
      <c r="G29" s="508"/>
      <c r="H29" s="521"/>
      <c r="I29" s="521"/>
      <c r="J29" s="521"/>
      <c r="K29" s="521"/>
      <c r="L29" s="521"/>
      <c r="M29" s="521"/>
      <c r="N29" s="521"/>
      <c r="O29" s="521"/>
      <c r="P29" s="521"/>
      <c r="Q29" s="521"/>
      <c r="R29" s="521"/>
      <c r="S29" s="521"/>
      <c r="T29" s="521"/>
      <c r="U29" s="521"/>
      <c r="V29" s="521"/>
      <c r="W29" s="521"/>
      <c r="X29" s="521"/>
      <c r="Y29" s="521"/>
      <c r="Z29" s="521"/>
      <c r="AA29" s="521"/>
      <c r="AB29" s="521"/>
      <c r="AC29" s="521"/>
      <c r="AD29" s="521"/>
      <c r="AE29" s="521"/>
      <c r="AF29" s="521"/>
      <c r="AG29" s="521"/>
      <c r="AH29" s="521"/>
      <c r="AI29" s="521"/>
      <c r="AJ29" s="522"/>
      <c r="AK29" s="585">
        <f t="shared" ref="AK29:AK30" si="11">COUNTIF($G29:$AJ29,$AK$27)</f>
        <v>0</v>
      </c>
      <c r="AL29" s="586">
        <f t="shared" ref="AL29:AL30" si="12">COUNTIF($G29:$AJ29,$AL$27)</f>
        <v>0</v>
      </c>
      <c r="AM29" s="586">
        <f t="shared" ref="AM29:AM30" si="13">COUNTIF($G29:$AJ29,$AM$27)</f>
        <v>0</v>
      </c>
      <c r="AN29" s="587">
        <f t="shared" ref="AN29:AN30" si="14">COUNTIF($G29:$AJ29,$AN$27)</f>
        <v>0</v>
      </c>
      <c r="AO29" s="588">
        <f t="shared" ref="AO29:AO30" si="15">SUM(AK29+AM29)</f>
        <v>0</v>
      </c>
      <c r="AP29" s="524">
        <f t="shared" si="10"/>
        <v>0</v>
      </c>
      <c r="AQ29" s="422"/>
      <c r="AR29" s="423">
        <v>2</v>
      </c>
      <c r="AS29" s="584" t="s">
        <v>347</v>
      </c>
      <c r="AT29" s="519" t="s">
        <v>330</v>
      </c>
      <c r="AU29" s="1541" t="s">
        <v>369</v>
      </c>
      <c r="AV29" s="1542"/>
      <c r="AW29" s="520" t="s">
        <v>439</v>
      </c>
      <c r="AX29" s="508"/>
      <c r="AY29" s="521"/>
      <c r="AZ29" s="521"/>
      <c r="BA29" s="521"/>
      <c r="BB29" s="509"/>
      <c r="BC29" s="521"/>
      <c r="BD29" s="521"/>
      <c r="BE29" s="521"/>
      <c r="BF29" s="521"/>
      <c r="BG29" s="521" t="s">
        <v>328</v>
      </c>
      <c r="BH29" s="521"/>
      <c r="BI29" s="521"/>
      <c r="BJ29" s="521"/>
      <c r="BK29" s="521"/>
      <c r="BL29" s="521"/>
      <c r="BM29" s="521"/>
      <c r="BN29" s="521"/>
      <c r="BO29" s="521"/>
      <c r="BP29" s="521"/>
      <c r="BQ29" s="521"/>
      <c r="BR29" s="521"/>
      <c r="BS29" s="521"/>
      <c r="BT29" s="521"/>
      <c r="BU29" s="521"/>
      <c r="BV29" s="521"/>
      <c r="BW29" s="521"/>
      <c r="BX29" s="521"/>
      <c r="BY29" s="521"/>
      <c r="BZ29" s="521"/>
      <c r="CA29" s="522"/>
      <c r="CB29" s="585">
        <v>0</v>
      </c>
      <c r="CC29" s="586">
        <v>0</v>
      </c>
      <c r="CD29" s="586">
        <v>1</v>
      </c>
      <c r="CE29" s="587">
        <v>0</v>
      </c>
      <c r="CF29" s="588">
        <v>1</v>
      </c>
      <c r="CG29" s="524">
        <v>0</v>
      </c>
      <c r="CH29" s="422"/>
    </row>
    <row r="30" spans="1:86" ht="20.100000000000001" customHeight="1">
      <c r="A30" s="416">
        <v>3</v>
      </c>
      <c r="B30" s="589" t="s">
        <v>347</v>
      </c>
      <c r="C30" s="529"/>
      <c r="D30" s="1543"/>
      <c r="E30" s="1544"/>
      <c r="F30" s="530"/>
      <c r="G30" s="508"/>
      <c r="H30" s="531"/>
      <c r="I30" s="531"/>
      <c r="J30" s="531"/>
      <c r="K30" s="531"/>
      <c r="L30" s="531"/>
      <c r="M30" s="531"/>
      <c r="N30" s="531"/>
      <c r="O30" s="531"/>
      <c r="P30" s="531"/>
      <c r="Q30" s="531"/>
      <c r="R30" s="531"/>
      <c r="S30" s="531"/>
      <c r="T30" s="531"/>
      <c r="U30" s="531"/>
      <c r="V30" s="531"/>
      <c r="W30" s="531"/>
      <c r="X30" s="531"/>
      <c r="Y30" s="531"/>
      <c r="Z30" s="531"/>
      <c r="AA30" s="531"/>
      <c r="AB30" s="531"/>
      <c r="AC30" s="531"/>
      <c r="AD30" s="531"/>
      <c r="AE30" s="531"/>
      <c r="AF30" s="531"/>
      <c r="AG30" s="531"/>
      <c r="AH30" s="531"/>
      <c r="AI30" s="531"/>
      <c r="AJ30" s="532"/>
      <c r="AK30" s="590">
        <f t="shared" si="11"/>
        <v>0</v>
      </c>
      <c r="AL30" s="591">
        <f t="shared" si="12"/>
        <v>0</v>
      </c>
      <c r="AM30" s="591">
        <f t="shared" si="13"/>
        <v>0</v>
      </c>
      <c r="AN30" s="592">
        <f t="shared" si="14"/>
        <v>0</v>
      </c>
      <c r="AO30" s="593">
        <f t="shared" si="15"/>
        <v>0</v>
      </c>
      <c r="AP30" s="504">
        <f t="shared" si="10"/>
        <v>0</v>
      </c>
      <c r="AQ30" s="422"/>
      <c r="AR30" s="423">
        <v>3</v>
      </c>
      <c r="AS30" s="589" t="s">
        <v>347</v>
      </c>
      <c r="AT30" s="529"/>
      <c r="AU30" s="1543"/>
      <c r="AV30" s="1544"/>
      <c r="AW30" s="530"/>
      <c r="AX30" s="508"/>
      <c r="AY30" s="531"/>
      <c r="AZ30" s="531"/>
      <c r="BA30" s="531"/>
      <c r="BB30" s="531"/>
      <c r="BC30" s="531"/>
      <c r="BD30" s="531"/>
      <c r="BE30" s="531"/>
      <c r="BF30" s="531"/>
      <c r="BG30" s="531"/>
      <c r="BH30" s="531"/>
      <c r="BI30" s="531"/>
      <c r="BJ30" s="531"/>
      <c r="BK30" s="531"/>
      <c r="BL30" s="531"/>
      <c r="BM30" s="531"/>
      <c r="BN30" s="531"/>
      <c r="BO30" s="531"/>
      <c r="BP30" s="531"/>
      <c r="BQ30" s="531"/>
      <c r="BR30" s="531"/>
      <c r="BS30" s="531"/>
      <c r="BT30" s="531"/>
      <c r="BU30" s="531"/>
      <c r="BV30" s="531"/>
      <c r="BW30" s="531"/>
      <c r="BX30" s="531"/>
      <c r="BY30" s="531"/>
      <c r="BZ30" s="531"/>
      <c r="CA30" s="532"/>
      <c r="CB30" s="590">
        <v>0</v>
      </c>
      <c r="CC30" s="591">
        <v>0</v>
      </c>
      <c r="CD30" s="591">
        <v>0</v>
      </c>
      <c r="CE30" s="592">
        <v>0</v>
      </c>
      <c r="CF30" s="593">
        <v>0</v>
      </c>
      <c r="CG30" s="504">
        <v>0</v>
      </c>
      <c r="CH30" s="422"/>
    </row>
    <row r="31" spans="1:86" ht="20.100000000000001" customHeight="1">
      <c r="B31" s="429" t="s">
        <v>310</v>
      </c>
      <c r="D31" s="540"/>
      <c r="E31" s="541"/>
      <c r="F31" s="542" t="s">
        <v>331</v>
      </c>
      <c r="G31" s="580">
        <f t="shared" ref="G31:AJ31" si="16">COUNTIF(G28:G30,$AK$27)</f>
        <v>0</v>
      </c>
      <c r="H31" s="581">
        <f t="shared" si="16"/>
        <v>0</v>
      </c>
      <c r="I31" s="581">
        <f t="shared" si="16"/>
        <v>0</v>
      </c>
      <c r="J31" s="581">
        <f t="shared" si="16"/>
        <v>0</v>
      </c>
      <c r="K31" s="581">
        <f t="shared" si="16"/>
        <v>0</v>
      </c>
      <c r="L31" s="581">
        <f t="shared" si="16"/>
        <v>0</v>
      </c>
      <c r="M31" s="581">
        <f t="shared" si="16"/>
        <v>0</v>
      </c>
      <c r="N31" s="581">
        <f t="shared" si="16"/>
        <v>0</v>
      </c>
      <c r="O31" s="581">
        <f t="shared" si="16"/>
        <v>0</v>
      </c>
      <c r="P31" s="581">
        <f t="shared" si="16"/>
        <v>0</v>
      </c>
      <c r="Q31" s="581">
        <f t="shared" si="16"/>
        <v>0</v>
      </c>
      <c r="R31" s="581">
        <f t="shared" si="16"/>
        <v>0</v>
      </c>
      <c r="S31" s="581">
        <f t="shared" si="16"/>
        <v>0</v>
      </c>
      <c r="T31" s="581">
        <f t="shared" si="16"/>
        <v>0</v>
      </c>
      <c r="U31" s="581">
        <f t="shared" si="16"/>
        <v>0</v>
      </c>
      <c r="V31" s="581">
        <f t="shared" si="16"/>
        <v>0</v>
      </c>
      <c r="W31" s="581">
        <f t="shared" si="16"/>
        <v>0</v>
      </c>
      <c r="X31" s="581">
        <f t="shared" si="16"/>
        <v>0</v>
      </c>
      <c r="Y31" s="581">
        <f t="shared" si="16"/>
        <v>0</v>
      </c>
      <c r="Z31" s="581">
        <f t="shared" si="16"/>
        <v>0</v>
      </c>
      <c r="AA31" s="581">
        <f t="shared" si="16"/>
        <v>0</v>
      </c>
      <c r="AB31" s="581">
        <f t="shared" si="16"/>
        <v>0</v>
      </c>
      <c r="AC31" s="581">
        <f t="shared" si="16"/>
        <v>0</v>
      </c>
      <c r="AD31" s="581">
        <f t="shared" si="16"/>
        <v>0</v>
      </c>
      <c r="AE31" s="581">
        <f t="shared" si="16"/>
        <v>0</v>
      </c>
      <c r="AF31" s="581">
        <f t="shared" si="16"/>
        <v>0</v>
      </c>
      <c r="AG31" s="581">
        <f t="shared" si="16"/>
        <v>0</v>
      </c>
      <c r="AH31" s="581">
        <f t="shared" si="16"/>
        <v>0</v>
      </c>
      <c r="AI31" s="581">
        <f t="shared" si="16"/>
        <v>0</v>
      </c>
      <c r="AJ31" s="582">
        <f t="shared" si="16"/>
        <v>0</v>
      </c>
      <c r="AQ31" s="422"/>
      <c r="AR31" s="423"/>
      <c r="AS31" s="286" t="s">
        <v>312</v>
      </c>
      <c r="AT31" s="422"/>
      <c r="AU31" s="548"/>
      <c r="AV31" s="549"/>
      <c r="AW31" s="550" t="s">
        <v>331</v>
      </c>
      <c r="AX31" s="580">
        <v>0</v>
      </c>
      <c r="AY31" s="581">
        <v>0</v>
      </c>
      <c r="AZ31" s="581">
        <v>0</v>
      </c>
      <c r="BA31" s="581">
        <v>0</v>
      </c>
      <c r="BB31" s="581">
        <v>0</v>
      </c>
      <c r="BC31" s="581">
        <v>0</v>
      </c>
      <c r="BD31" s="586">
        <v>0</v>
      </c>
      <c r="BE31" s="586">
        <v>0</v>
      </c>
      <c r="BF31" s="581">
        <v>0</v>
      </c>
      <c r="BG31" s="581">
        <v>0</v>
      </c>
      <c r="BH31" s="581">
        <v>0</v>
      </c>
      <c r="BI31" s="581">
        <v>0</v>
      </c>
      <c r="BJ31" s="581">
        <v>0</v>
      </c>
      <c r="BK31" s="581">
        <v>0</v>
      </c>
      <c r="BL31" s="581">
        <v>0</v>
      </c>
      <c r="BM31" s="581">
        <v>0</v>
      </c>
      <c r="BN31" s="581">
        <v>0</v>
      </c>
      <c r="BO31" s="581">
        <v>0</v>
      </c>
      <c r="BP31" s="581">
        <v>0</v>
      </c>
      <c r="BQ31" s="581">
        <v>0</v>
      </c>
      <c r="BR31" s="581">
        <v>0</v>
      </c>
      <c r="BS31" s="581">
        <v>0</v>
      </c>
      <c r="BT31" s="581">
        <v>0</v>
      </c>
      <c r="BU31" s="581">
        <v>0</v>
      </c>
      <c r="BV31" s="581">
        <v>0</v>
      </c>
      <c r="BW31" s="581">
        <v>0</v>
      </c>
      <c r="BX31" s="581">
        <v>0</v>
      </c>
      <c r="BY31" s="581">
        <v>0</v>
      </c>
      <c r="BZ31" s="581">
        <v>0</v>
      </c>
      <c r="CA31" s="582">
        <v>0</v>
      </c>
      <c r="CB31" s="428"/>
      <c r="CC31" s="428"/>
      <c r="CD31" s="428"/>
      <c r="CE31" s="428"/>
      <c r="CF31" s="428"/>
      <c r="CG31" s="428"/>
      <c r="CH31" s="422"/>
    </row>
    <row r="32" spans="1:86" ht="20.100000000000001" customHeight="1">
      <c r="D32" s="553"/>
      <c r="F32" s="554" t="s">
        <v>333</v>
      </c>
      <c r="G32" s="585">
        <f t="shared" ref="G32:AJ32" si="17">COUNTIF(G28:G30,$AL$27)</f>
        <v>0</v>
      </c>
      <c r="H32" s="586">
        <f t="shared" si="17"/>
        <v>0</v>
      </c>
      <c r="I32" s="586">
        <f t="shared" si="17"/>
        <v>0</v>
      </c>
      <c r="J32" s="586">
        <f t="shared" si="17"/>
        <v>0</v>
      </c>
      <c r="K32" s="586">
        <f t="shared" si="17"/>
        <v>0</v>
      </c>
      <c r="L32" s="586">
        <f t="shared" si="17"/>
        <v>0</v>
      </c>
      <c r="M32" s="586">
        <f t="shared" si="17"/>
        <v>0</v>
      </c>
      <c r="N32" s="586">
        <f t="shared" si="17"/>
        <v>0</v>
      </c>
      <c r="O32" s="586">
        <f t="shared" si="17"/>
        <v>0</v>
      </c>
      <c r="P32" s="586">
        <f t="shared" si="17"/>
        <v>0</v>
      </c>
      <c r="Q32" s="586">
        <f t="shared" si="17"/>
        <v>0</v>
      </c>
      <c r="R32" s="586">
        <f t="shared" si="17"/>
        <v>0</v>
      </c>
      <c r="S32" s="586">
        <f t="shared" si="17"/>
        <v>0</v>
      </c>
      <c r="T32" s="586">
        <f t="shared" si="17"/>
        <v>0</v>
      </c>
      <c r="U32" s="586">
        <f t="shared" si="17"/>
        <v>0</v>
      </c>
      <c r="V32" s="586">
        <f t="shared" si="17"/>
        <v>0</v>
      </c>
      <c r="W32" s="586">
        <f t="shared" si="17"/>
        <v>0</v>
      </c>
      <c r="X32" s="586">
        <f t="shared" si="17"/>
        <v>0</v>
      </c>
      <c r="Y32" s="586">
        <f t="shared" si="17"/>
        <v>0</v>
      </c>
      <c r="Z32" s="586">
        <f t="shared" si="17"/>
        <v>0</v>
      </c>
      <c r="AA32" s="586">
        <f t="shared" si="17"/>
        <v>0</v>
      </c>
      <c r="AB32" s="586">
        <f t="shared" si="17"/>
        <v>0</v>
      </c>
      <c r="AC32" s="586">
        <f t="shared" si="17"/>
        <v>0</v>
      </c>
      <c r="AD32" s="586">
        <f t="shared" si="17"/>
        <v>0</v>
      </c>
      <c r="AE32" s="586">
        <f t="shared" si="17"/>
        <v>0</v>
      </c>
      <c r="AF32" s="586">
        <f t="shared" si="17"/>
        <v>0</v>
      </c>
      <c r="AG32" s="586">
        <f t="shared" si="17"/>
        <v>0</v>
      </c>
      <c r="AH32" s="586">
        <f t="shared" si="17"/>
        <v>0</v>
      </c>
      <c r="AI32" s="586">
        <f t="shared" si="17"/>
        <v>0</v>
      </c>
      <c r="AJ32" s="587">
        <f t="shared" si="17"/>
        <v>0</v>
      </c>
      <c r="AQ32" s="422"/>
      <c r="AR32" s="423"/>
      <c r="AS32" s="422"/>
      <c r="AT32" s="422"/>
      <c r="AU32" s="558"/>
      <c r="AV32" s="422"/>
      <c r="AW32" s="559" t="s">
        <v>333</v>
      </c>
      <c r="AX32" s="585">
        <v>0</v>
      </c>
      <c r="AY32" s="586">
        <v>0</v>
      </c>
      <c r="AZ32" s="586">
        <v>0</v>
      </c>
      <c r="BA32" s="586">
        <v>1</v>
      </c>
      <c r="BB32" s="586">
        <v>0</v>
      </c>
      <c r="BC32" s="586">
        <v>0</v>
      </c>
      <c r="BD32" s="586">
        <v>0</v>
      </c>
      <c r="BE32" s="586">
        <v>0</v>
      </c>
      <c r="BF32" s="586">
        <v>0</v>
      </c>
      <c r="BG32" s="586">
        <v>0</v>
      </c>
      <c r="BH32" s="586">
        <v>0</v>
      </c>
      <c r="BI32" s="586">
        <v>0</v>
      </c>
      <c r="BJ32" s="586">
        <v>0</v>
      </c>
      <c r="BK32" s="586">
        <v>0</v>
      </c>
      <c r="BL32" s="586">
        <v>0</v>
      </c>
      <c r="BM32" s="586">
        <v>0</v>
      </c>
      <c r="BN32" s="586">
        <v>0</v>
      </c>
      <c r="BO32" s="586">
        <v>0</v>
      </c>
      <c r="BP32" s="586">
        <v>0</v>
      </c>
      <c r="BQ32" s="586">
        <v>0</v>
      </c>
      <c r="BR32" s="586">
        <v>0</v>
      </c>
      <c r="BS32" s="586">
        <v>0</v>
      </c>
      <c r="BT32" s="586">
        <v>0</v>
      </c>
      <c r="BU32" s="586">
        <v>0</v>
      </c>
      <c r="BV32" s="586">
        <v>0</v>
      </c>
      <c r="BW32" s="586">
        <v>0</v>
      </c>
      <c r="BX32" s="586">
        <v>0</v>
      </c>
      <c r="BY32" s="586">
        <v>0</v>
      </c>
      <c r="BZ32" s="586">
        <v>0</v>
      </c>
      <c r="CA32" s="587">
        <v>0</v>
      </c>
      <c r="CB32" s="428"/>
      <c r="CC32" s="428"/>
      <c r="CD32" s="428"/>
      <c r="CE32" s="428"/>
      <c r="CF32" s="428"/>
      <c r="CG32" s="428"/>
      <c r="CH32" s="422"/>
    </row>
    <row r="33" spans="1:86" ht="20.100000000000001" customHeight="1">
      <c r="B33" s="560"/>
      <c r="D33" s="553"/>
      <c r="F33" s="554" t="s">
        <v>336</v>
      </c>
      <c r="G33" s="585">
        <f t="shared" ref="G33:AJ33" si="18">COUNTIF(G28:G30,$AM$27)</f>
        <v>0</v>
      </c>
      <c r="H33" s="586">
        <f t="shared" si="18"/>
        <v>0</v>
      </c>
      <c r="I33" s="586">
        <f t="shared" si="18"/>
        <v>0</v>
      </c>
      <c r="J33" s="586">
        <f t="shared" si="18"/>
        <v>0</v>
      </c>
      <c r="K33" s="586">
        <f t="shared" si="18"/>
        <v>0</v>
      </c>
      <c r="L33" s="586">
        <f t="shared" si="18"/>
        <v>0</v>
      </c>
      <c r="M33" s="586">
        <f t="shared" si="18"/>
        <v>0</v>
      </c>
      <c r="N33" s="586">
        <f t="shared" si="18"/>
        <v>0</v>
      </c>
      <c r="O33" s="586">
        <f t="shared" si="18"/>
        <v>0</v>
      </c>
      <c r="P33" s="586">
        <f t="shared" si="18"/>
        <v>0</v>
      </c>
      <c r="Q33" s="586">
        <f t="shared" si="18"/>
        <v>0</v>
      </c>
      <c r="R33" s="586">
        <f t="shared" si="18"/>
        <v>0</v>
      </c>
      <c r="S33" s="586">
        <f t="shared" si="18"/>
        <v>0</v>
      </c>
      <c r="T33" s="586">
        <f t="shared" si="18"/>
        <v>0</v>
      </c>
      <c r="U33" s="586">
        <f t="shared" si="18"/>
        <v>0</v>
      </c>
      <c r="V33" s="586">
        <f t="shared" si="18"/>
        <v>0</v>
      </c>
      <c r="W33" s="586">
        <f t="shared" si="18"/>
        <v>0</v>
      </c>
      <c r="X33" s="586">
        <f t="shared" si="18"/>
        <v>0</v>
      </c>
      <c r="Y33" s="586">
        <f t="shared" si="18"/>
        <v>0</v>
      </c>
      <c r="Z33" s="586">
        <f t="shared" si="18"/>
        <v>0</v>
      </c>
      <c r="AA33" s="586">
        <f t="shared" si="18"/>
        <v>0</v>
      </c>
      <c r="AB33" s="586">
        <f t="shared" si="18"/>
        <v>0</v>
      </c>
      <c r="AC33" s="586">
        <f t="shared" si="18"/>
        <v>0</v>
      </c>
      <c r="AD33" s="586">
        <f t="shared" si="18"/>
        <v>0</v>
      </c>
      <c r="AE33" s="586">
        <f t="shared" si="18"/>
        <v>0</v>
      </c>
      <c r="AF33" s="586">
        <f t="shared" si="18"/>
        <v>0</v>
      </c>
      <c r="AG33" s="586">
        <f t="shared" si="18"/>
        <v>0</v>
      </c>
      <c r="AH33" s="586">
        <f t="shared" si="18"/>
        <v>0</v>
      </c>
      <c r="AI33" s="586">
        <f t="shared" si="18"/>
        <v>0</v>
      </c>
      <c r="AJ33" s="587">
        <f t="shared" si="18"/>
        <v>0</v>
      </c>
      <c r="AQ33" s="422"/>
      <c r="AR33" s="423"/>
      <c r="AS33" s="561"/>
      <c r="AT33" s="422"/>
      <c r="AU33" s="558"/>
      <c r="AV33" s="422"/>
      <c r="AW33" s="559" t="s">
        <v>336</v>
      </c>
      <c r="AX33" s="585">
        <v>0</v>
      </c>
      <c r="AY33" s="586">
        <v>1</v>
      </c>
      <c r="AZ33" s="586">
        <v>0</v>
      </c>
      <c r="BA33" s="586">
        <v>0</v>
      </c>
      <c r="BB33" s="586">
        <v>1</v>
      </c>
      <c r="BC33" s="586">
        <v>0</v>
      </c>
      <c r="BD33" s="586">
        <v>0</v>
      </c>
      <c r="BE33" s="586">
        <v>0</v>
      </c>
      <c r="BF33" s="586">
        <v>0</v>
      </c>
      <c r="BG33" s="586">
        <v>1</v>
      </c>
      <c r="BH33" s="586">
        <v>0</v>
      </c>
      <c r="BI33" s="586">
        <v>0</v>
      </c>
      <c r="BJ33" s="586">
        <v>0</v>
      </c>
      <c r="BK33" s="586">
        <v>0</v>
      </c>
      <c r="BL33" s="586">
        <v>0</v>
      </c>
      <c r="BM33" s="586">
        <v>0</v>
      </c>
      <c r="BN33" s="586">
        <v>0</v>
      </c>
      <c r="BO33" s="586">
        <v>0</v>
      </c>
      <c r="BP33" s="586">
        <v>0</v>
      </c>
      <c r="BQ33" s="586">
        <v>0</v>
      </c>
      <c r="BR33" s="586">
        <v>0</v>
      </c>
      <c r="BS33" s="586">
        <v>0</v>
      </c>
      <c r="BT33" s="586">
        <v>0</v>
      </c>
      <c r="BU33" s="586">
        <v>0</v>
      </c>
      <c r="BV33" s="586">
        <v>0</v>
      </c>
      <c r="BW33" s="586">
        <v>0</v>
      </c>
      <c r="BX33" s="586">
        <v>0</v>
      </c>
      <c r="BY33" s="586">
        <v>0</v>
      </c>
      <c r="BZ33" s="586">
        <v>0</v>
      </c>
      <c r="CA33" s="587">
        <v>0</v>
      </c>
      <c r="CB33" s="428"/>
      <c r="CC33" s="428"/>
      <c r="CD33" s="428"/>
      <c r="CE33" s="428"/>
      <c r="CF33" s="428"/>
      <c r="CG33" s="428"/>
      <c r="CH33" s="422"/>
    </row>
    <row r="34" spans="1:86" ht="20.100000000000001" customHeight="1">
      <c r="B34" s="560"/>
      <c r="D34" s="553"/>
      <c r="F34" s="554" t="s">
        <v>338</v>
      </c>
      <c r="G34" s="590">
        <f t="shared" ref="G34:AJ34" si="19">COUNTIF(G28:G30,$AN$27)</f>
        <v>0</v>
      </c>
      <c r="H34" s="591">
        <f t="shared" si="19"/>
        <v>0</v>
      </c>
      <c r="I34" s="591">
        <f t="shared" si="19"/>
        <v>0</v>
      </c>
      <c r="J34" s="591">
        <f t="shared" si="19"/>
        <v>0</v>
      </c>
      <c r="K34" s="591">
        <f t="shared" si="19"/>
        <v>0</v>
      </c>
      <c r="L34" s="591">
        <f t="shared" si="19"/>
        <v>0</v>
      </c>
      <c r="M34" s="591">
        <f t="shared" si="19"/>
        <v>0</v>
      </c>
      <c r="N34" s="591">
        <f t="shared" si="19"/>
        <v>0</v>
      </c>
      <c r="O34" s="591">
        <f t="shared" si="19"/>
        <v>0</v>
      </c>
      <c r="P34" s="591">
        <f t="shared" si="19"/>
        <v>0</v>
      </c>
      <c r="Q34" s="591">
        <f t="shared" si="19"/>
        <v>0</v>
      </c>
      <c r="R34" s="591">
        <f t="shared" si="19"/>
        <v>0</v>
      </c>
      <c r="S34" s="591">
        <f t="shared" si="19"/>
        <v>0</v>
      </c>
      <c r="T34" s="591">
        <f t="shared" si="19"/>
        <v>0</v>
      </c>
      <c r="U34" s="591">
        <f t="shared" si="19"/>
        <v>0</v>
      </c>
      <c r="V34" s="591">
        <f t="shared" si="19"/>
        <v>0</v>
      </c>
      <c r="W34" s="591">
        <f t="shared" si="19"/>
        <v>0</v>
      </c>
      <c r="X34" s="591">
        <f t="shared" si="19"/>
        <v>0</v>
      </c>
      <c r="Y34" s="591">
        <f t="shared" si="19"/>
        <v>0</v>
      </c>
      <c r="Z34" s="591">
        <f t="shared" si="19"/>
        <v>0</v>
      </c>
      <c r="AA34" s="591">
        <f t="shared" si="19"/>
        <v>0</v>
      </c>
      <c r="AB34" s="591">
        <f t="shared" si="19"/>
        <v>0</v>
      </c>
      <c r="AC34" s="591">
        <f t="shared" si="19"/>
        <v>0</v>
      </c>
      <c r="AD34" s="591">
        <f t="shared" si="19"/>
        <v>0</v>
      </c>
      <c r="AE34" s="591">
        <f t="shared" si="19"/>
        <v>0</v>
      </c>
      <c r="AF34" s="591">
        <f t="shared" si="19"/>
        <v>0</v>
      </c>
      <c r="AG34" s="591">
        <f t="shared" si="19"/>
        <v>0</v>
      </c>
      <c r="AH34" s="591">
        <f t="shared" si="19"/>
        <v>0</v>
      </c>
      <c r="AI34" s="591">
        <f t="shared" si="19"/>
        <v>0</v>
      </c>
      <c r="AJ34" s="592">
        <f t="shared" si="19"/>
        <v>0</v>
      </c>
      <c r="AQ34" s="422"/>
      <c r="AR34" s="423"/>
      <c r="AS34" s="561"/>
      <c r="AT34" s="422"/>
      <c r="AU34" s="558"/>
      <c r="AV34" s="422"/>
      <c r="AW34" s="559" t="s">
        <v>338</v>
      </c>
      <c r="AX34" s="590">
        <v>1</v>
      </c>
      <c r="AY34" s="591">
        <v>0</v>
      </c>
      <c r="AZ34" s="591">
        <v>0</v>
      </c>
      <c r="BA34" s="591">
        <v>0</v>
      </c>
      <c r="BB34" s="591">
        <v>0</v>
      </c>
      <c r="BC34" s="591">
        <v>0</v>
      </c>
      <c r="BD34" s="591">
        <v>0</v>
      </c>
      <c r="BE34" s="591">
        <v>0</v>
      </c>
      <c r="BF34" s="591">
        <v>0</v>
      </c>
      <c r="BG34" s="591">
        <v>0</v>
      </c>
      <c r="BH34" s="591">
        <v>0</v>
      </c>
      <c r="BI34" s="591">
        <v>0</v>
      </c>
      <c r="BJ34" s="591">
        <v>0</v>
      </c>
      <c r="BK34" s="591">
        <v>0</v>
      </c>
      <c r="BL34" s="591">
        <v>0</v>
      </c>
      <c r="BM34" s="591">
        <v>0</v>
      </c>
      <c r="BN34" s="591">
        <v>0</v>
      </c>
      <c r="BO34" s="591">
        <v>0</v>
      </c>
      <c r="BP34" s="591">
        <v>0</v>
      </c>
      <c r="BQ34" s="591">
        <v>0</v>
      </c>
      <c r="BR34" s="591">
        <v>0</v>
      </c>
      <c r="BS34" s="591">
        <v>0</v>
      </c>
      <c r="BT34" s="591">
        <v>0</v>
      </c>
      <c r="BU34" s="591">
        <v>0</v>
      </c>
      <c r="BV34" s="591">
        <v>0</v>
      </c>
      <c r="BW34" s="591">
        <v>0</v>
      </c>
      <c r="BX34" s="591">
        <v>0</v>
      </c>
      <c r="BY34" s="591">
        <v>0</v>
      </c>
      <c r="BZ34" s="591">
        <v>0</v>
      </c>
      <c r="CA34" s="592">
        <v>0</v>
      </c>
      <c r="CB34" s="428"/>
      <c r="CC34" s="428"/>
      <c r="CD34" s="428"/>
      <c r="CE34" s="428"/>
      <c r="CF34" s="428"/>
      <c r="CG34" s="428"/>
      <c r="CH34" s="422"/>
    </row>
    <row r="35" spans="1:86" ht="20.100000000000001" customHeight="1">
      <c r="B35" s="565"/>
      <c r="C35" s="469"/>
      <c r="D35" s="469"/>
      <c r="E35" s="469"/>
      <c r="F35" s="469"/>
      <c r="G35" s="469"/>
      <c r="H35" s="469"/>
      <c r="I35" s="469"/>
      <c r="J35" s="469"/>
      <c r="K35" s="469"/>
      <c r="L35" s="469"/>
      <c r="M35" s="469"/>
      <c r="N35" s="469"/>
      <c r="O35" s="469"/>
      <c r="P35" s="469"/>
      <c r="Q35" s="469"/>
      <c r="R35" s="469"/>
      <c r="S35" s="469"/>
      <c r="T35" s="469"/>
      <c r="U35" s="469"/>
      <c r="V35" s="469"/>
      <c r="W35" s="469"/>
      <c r="X35" s="469"/>
      <c r="Y35" s="469"/>
      <c r="Z35" s="469"/>
      <c r="AA35" s="469"/>
      <c r="AB35" s="469"/>
      <c r="AC35" s="469"/>
      <c r="AD35" s="469"/>
      <c r="AE35" s="469"/>
      <c r="AF35" s="469"/>
      <c r="AG35" s="469"/>
      <c r="AH35" s="469"/>
      <c r="AI35" s="469"/>
      <c r="AJ35" s="469"/>
      <c r="AQ35" s="422"/>
      <c r="AR35" s="423"/>
      <c r="AS35" s="566"/>
      <c r="AT35" s="478"/>
      <c r="AU35" s="478"/>
      <c r="AV35" s="478"/>
      <c r="AW35" s="478"/>
      <c r="AX35" s="478"/>
      <c r="AY35" s="478"/>
      <c r="AZ35" s="478"/>
      <c r="BA35" s="478"/>
      <c r="BB35" s="478"/>
      <c r="BC35" s="478"/>
      <c r="BD35" s="478"/>
      <c r="BE35" s="478"/>
      <c r="BF35" s="478"/>
      <c r="BG35" s="478"/>
      <c r="BH35" s="478"/>
      <c r="BI35" s="478"/>
      <c r="BJ35" s="478"/>
      <c r="BK35" s="478"/>
      <c r="BL35" s="478"/>
      <c r="BM35" s="478"/>
      <c r="BN35" s="478"/>
      <c r="BO35" s="478"/>
      <c r="BP35" s="478"/>
      <c r="BQ35" s="478"/>
      <c r="BR35" s="478"/>
      <c r="BS35" s="478"/>
      <c r="BT35" s="478"/>
      <c r="BU35" s="478"/>
      <c r="BV35" s="478"/>
      <c r="BW35" s="478"/>
      <c r="BX35" s="478"/>
      <c r="BY35" s="478"/>
      <c r="BZ35" s="478"/>
      <c r="CA35" s="478"/>
      <c r="CB35" s="428"/>
      <c r="CC35" s="428"/>
      <c r="CD35" s="428"/>
      <c r="CE35" s="428"/>
      <c r="CF35" s="428"/>
      <c r="CG35" s="428"/>
      <c r="CH35" s="422"/>
    </row>
    <row r="36" spans="1:86" ht="20.100000000000001" customHeight="1">
      <c r="B36" s="567" t="s">
        <v>341</v>
      </c>
      <c r="C36" s="469"/>
      <c r="D36" s="469"/>
      <c r="E36" s="469"/>
      <c r="F36" s="442"/>
      <c r="AQ36" s="422"/>
      <c r="AR36" s="423"/>
      <c r="AS36" s="567" t="s">
        <v>341</v>
      </c>
      <c r="AT36" s="478"/>
      <c r="AU36" s="478"/>
      <c r="AV36" s="478"/>
      <c r="AW36" s="452"/>
      <c r="AX36" s="422"/>
      <c r="AY36" s="422"/>
      <c r="AZ36" s="422"/>
      <c r="BA36" s="422"/>
      <c r="BB36" s="422"/>
      <c r="BC36" s="422"/>
      <c r="BD36" s="422"/>
      <c r="BE36" s="422"/>
      <c r="BF36" s="422"/>
      <c r="BG36" s="422"/>
      <c r="BH36" s="422"/>
      <c r="BI36" s="422"/>
      <c r="BJ36" s="422"/>
      <c r="BK36" s="422"/>
      <c r="BL36" s="422"/>
      <c r="BM36" s="422"/>
      <c r="BN36" s="422"/>
      <c r="BO36" s="422"/>
      <c r="BP36" s="422"/>
      <c r="BQ36" s="422"/>
      <c r="BR36" s="422"/>
      <c r="BS36" s="422"/>
      <c r="BT36" s="422"/>
      <c r="BU36" s="422"/>
      <c r="BV36" s="422"/>
      <c r="BW36" s="422"/>
      <c r="BX36" s="422"/>
      <c r="BY36" s="422"/>
      <c r="BZ36" s="422"/>
      <c r="CA36" s="422"/>
      <c r="CB36" s="428"/>
      <c r="CC36" s="428"/>
      <c r="CD36" s="428"/>
      <c r="CE36" s="428"/>
      <c r="CF36" s="428"/>
      <c r="CG36" s="428"/>
      <c r="CH36" s="422"/>
    </row>
    <row r="37" spans="1:86" ht="20.100000000000001" customHeight="1">
      <c r="B37" s="594" t="s">
        <v>349</v>
      </c>
      <c r="C37" s="480" t="s">
        <v>350</v>
      </c>
      <c r="D37" s="595"/>
      <c r="E37" s="596" t="s">
        <v>315</v>
      </c>
      <c r="F37" s="485"/>
      <c r="G37" s="484"/>
      <c r="H37" s="485"/>
      <c r="I37" s="597" t="s">
        <v>351</v>
      </c>
      <c r="J37" s="455"/>
      <c r="K37" s="456"/>
      <c r="L37" s="457"/>
      <c r="M37" s="456"/>
      <c r="N37" s="454"/>
      <c r="O37" s="454"/>
      <c r="P37" s="454"/>
      <c r="Q37" s="454"/>
      <c r="R37" s="454"/>
      <c r="S37" s="454"/>
      <c r="T37" s="454"/>
      <c r="U37" s="454"/>
      <c r="V37" s="454"/>
      <c r="W37" s="454"/>
      <c r="X37" s="454"/>
      <c r="Y37" s="454"/>
      <c r="Z37" s="454"/>
      <c r="AA37" s="454"/>
      <c r="AQ37" s="422"/>
      <c r="AR37" s="423"/>
      <c r="AS37" s="594" t="s">
        <v>349</v>
      </c>
      <c r="AT37" s="480" t="s">
        <v>350</v>
      </c>
      <c r="AU37" s="595">
        <v>3</v>
      </c>
      <c r="AV37" s="596" t="s">
        <v>315</v>
      </c>
      <c r="AW37" s="488"/>
      <c r="AX37" s="487"/>
      <c r="AY37" s="488"/>
      <c r="AZ37" s="597" t="s">
        <v>352</v>
      </c>
      <c r="BA37" s="455"/>
      <c r="BB37" s="456"/>
      <c r="BC37" s="457"/>
      <c r="BD37" s="456"/>
      <c r="BE37" s="454"/>
      <c r="BF37" s="454"/>
      <c r="BG37" s="454"/>
      <c r="BH37" s="454"/>
      <c r="BI37" s="454"/>
      <c r="BJ37" s="454"/>
      <c r="BK37" s="454"/>
      <c r="BL37" s="454"/>
      <c r="BM37" s="454"/>
      <c r="BN37" s="454"/>
      <c r="BO37" s="454"/>
      <c r="BP37" s="454"/>
      <c r="BQ37" s="454"/>
      <c r="BR37" s="454"/>
      <c r="BS37" s="422"/>
      <c r="BT37" s="422"/>
      <c r="BU37" s="422"/>
      <c r="BV37" s="422"/>
      <c r="BW37" s="422"/>
      <c r="BX37" s="422"/>
      <c r="BY37" s="422"/>
      <c r="BZ37" s="422"/>
      <c r="CA37" s="422"/>
      <c r="CB37" s="428"/>
      <c r="CC37" s="428"/>
      <c r="CD37" s="428"/>
      <c r="CE37" s="428"/>
      <c r="CF37" s="428"/>
      <c r="CG37" s="428"/>
      <c r="CH37" s="422"/>
    </row>
    <row r="38" spans="1:86" ht="20.100000000000001" customHeight="1">
      <c r="B38" s="1548" t="s">
        <v>353</v>
      </c>
      <c r="C38" s="1525" t="s">
        <v>317</v>
      </c>
      <c r="D38" s="1527" t="s">
        <v>318</v>
      </c>
      <c r="E38" s="1528"/>
      <c r="F38" s="1531" t="s">
        <v>319</v>
      </c>
      <c r="G38" s="1533" t="s">
        <v>320</v>
      </c>
      <c r="H38" s="1534"/>
      <c r="I38" s="1534"/>
      <c r="J38" s="1534"/>
      <c r="K38" s="1534"/>
      <c r="L38" s="1534"/>
      <c r="M38" s="1534"/>
      <c r="N38" s="1534"/>
      <c r="O38" s="1534"/>
      <c r="P38" s="1534"/>
      <c r="Q38" s="1534"/>
      <c r="R38" s="1534"/>
      <c r="S38" s="1534"/>
      <c r="T38" s="1534"/>
      <c r="U38" s="1534"/>
      <c r="V38" s="1534"/>
      <c r="W38" s="1534"/>
      <c r="X38" s="1534"/>
      <c r="Y38" s="1534"/>
      <c r="Z38" s="1534"/>
      <c r="AA38" s="1534"/>
      <c r="AB38" s="1534"/>
      <c r="AC38" s="1534"/>
      <c r="AD38" s="1534"/>
      <c r="AE38" s="1534"/>
      <c r="AF38" s="1534"/>
      <c r="AG38" s="1534"/>
      <c r="AH38" s="1534"/>
      <c r="AI38" s="1534"/>
      <c r="AJ38" s="1535"/>
      <c r="AO38" s="598"/>
      <c r="AP38" s="598"/>
      <c r="AQ38" s="422"/>
      <c r="AR38" s="423"/>
      <c r="AS38" s="1548" t="s">
        <v>353</v>
      </c>
      <c r="AT38" s="1525" t="s">
        <v>317</v>
      </c>
      <c r="AU38" s="1527" t="s">
        <v>318</v>
      </c>
      <c r="AV38" s="1528"/>
      <c r="AW38" s="1531" t="s">
        <v>319</v>
      </c>
      <c r="AX38" s="1533" t="s">
        <v>320</v>
      </c>
      <c r="AY38" s="1534"/>
      <c r="AZ38" s="1534"/>
      <c r="BA38" s="1534"/>
      <c r="BB38" s="1534"/>
      <c r="BC38" s="1534"/>
      <c r="BD38" s="1534"/>
      <c r="BE38" s="1534"/>
      <c r="BF38" s="1534"/>
      <c r="BG38" s="1534"/>
      <c r="BH38" s="1534"/>
      <c r="BI38" s="1534"/>
      <c r="BJ38" s="1534"/>
      <c r="BK38" s="1534"/>
      <c r="BL38" s="1534"/>
      <c r="BM38" s="1534"/>
      <c r="BN38" s="1534"/>
      <c r="BO38" s="1534"/>
      <c r="BP38" s="1534"/>
      <c r="BQ38" s="1534"/>
      <c r="BR38" s="1534"/>
      <c r="BS38" s="1534"/>
      <c r="BT38" s="1534"/>
      <c r="BU38" s="1534"/>
      <c r="BV38" s="1534"/>
      <c r="BW38" s="1534"/>
      <c r="BX38" s="1534"/>
      <c r="BY38" s="1534"/>
      <c r="BZ38" s="1534"/>
      <c r="CA38" s="1535"/>
      <c r="CB38" s="428"/>
      <c r="CC38" s="428"/>
      <c r="CD38" s="428"/>
      <c r="CE38" s="428"/>
      <c r="CF38" s="599"/>
      <c r="CG38" s="599"/>
      <c r="CH38" s="422"/>
    </row>
    <row r="39" spans="1:86" ht="20.100000000000001" customHeight="1">
      <c r="B39" s="1549"/>
      <c r="C39" s="1551"/>
      <c r="D39" s="1552"/>
      <c r="E39" s="1553"/>
      <c r="F39" s="1545"/>
      <c r="G39" s="489"/>
      <c r="H39" s="490"/>
      <c r="I39" s="490"/>
      <c r="J39" s="490"/>
      <c r="K39" s="490"/>
      <c r="L39" s="490"/>
      <c r="M39" s="490"/>
      <c r="N39" s="490"/>
      <c r="O39" s="490"/>
      <c r="P39" s="490"/>
      <c r="Q39" s="490"/>
      <c r="R39" s="490"/>
      <c r="S39" s="490"/>
      <c r="T39" s="490"/>
      <c r="U39" s="490"/>
      <c r="V39" s="490"/>
      <c r="W39" s="490"/>
      <c r="X39" s="490"/>
      <c r="Y39" s="490"/>
      <c r="Z39" s="490"/>
      <c r="AA39" s="490"/>
      <c r="AB39" s="490"/>
      <c r="AC39" s="490"/>
      <c r="AD39" s="490"/>
      <c r="AE39" s="490"/>
      <c r="AF39" s="490"/>
      <c r="AG39" s="490"/>
      <c r="AH39" s="490"/>
      <c r="AI39" s="490"/>
      <c r="AJ39" s="491"/>
      <c r="AK39" s="572" t="s">
        <v>344</v>
      </c>
      <c r="AL39" s="573" t="s">
        <v>322</v>
      </c>
      <c r="AM39" s="573" t="s">
        <v>345</v>
      </c>
      <c r="AN39" s="574" t="s">
        <v>322</v>
      </c>
      <c r="AO39" s="495" t="s">
        <v>323</v>
      </c>
      <c r="AP39" s="496" t="s">
        <v>324</v>
      </c>
      <c r="AQ39" s="422"/>
      <c r="AR39" s="423"/>
      <c r="AS39" s="1549"/>
      <c r="AT39" s="1551"/>
      <c r="AU39" s="1552"/>
      <c r="AV39" s="1553"/>
      <c r="AW39" s="1545"/>
      <c r="AX39" s="489"/>
      <c r="AY39" s="490">
        <v>45</v>
      </c>
      <c r="AZ39" s="490"/>
      <c r="BA39" s="490"/>
      <c r="BB39" s="490">
        <v>45</v>
      </c>
      <c r="BC39" s="490"/>
      <c r="BD39" s="490"/>
      <c r="BE39" s="490"/>
      <c r="BF39" s="490"/>
      <c r="BG39" s="490">
        <v>60</v>
      </c>
      <c r="BH39" s="490"/>
      <c r="BI39" s="490"/>
      <c r="BJ39" s="490"/>
      <c r="BK39" s="490"/>
      <c r="BL39" s="490"/>
      <c r="BM39" s="490"/>
      <c r="BN39" s="490"/>
      <c r="BO39" s="490"/>
      <c r="BP39" s="490"/>
      <c r="BQ39" s="490"/>
      <c r="BR39" s="490"/>
      <c r="BS39" s="490"/>
      <c r="BT39" s="490"/>
      <c r="BU39" s="490"/>
      <c r="BV39" s="490"/>
      <c r="BW39" s="490"/>
      <c r="BX39" s="490"/>
      <c r="BY39" s="490"/>
      <c r="BZ39" s="490"/>
      <c r="CA39" s="491"/>
      <c r="CB39" s="572" t="s">
        <v>344</v>
      </c>
      <c r="CC39" s="573" t="s">
        <v>322</v>
      </c>
      <c r="CD39" s="573" t="s">
        <v>345</v>
      </c>
      <c r="CE39" s="574" t="s">
        <v>322</v>
      </c>
      <c r="CF39" s="495" t="s">
        <v>323</v>
      </c>
      <c r="CG39" s="496" t="s">
        <v>324</v>
      </c>
      <c r="CH39" s="422"/>
    </row>
    <row r="40" spans="1:86" ht="20.100000000000001" customHeight="1">
      <c r="B40" s="1550"/>
      <c r="C40" s="1526"/>
      <c r="D40" s="1529"/>
      <c r="E40" s="1530"/>
      <c r="F40" s="1532"/>
      <c r="G40" s="497">
        <f>G27</f>
        <v>0</v>
      </c>
      <c r="H40" s="498">
        <f t="shared" ref="H40:AJ40" si="20">H27</f>
        <v>0</v>
      </c>
      <c r="I40" s="498">
        <f t="shared" si="20"/>
        <v>0</v>
      </c>
      <c r="J40" s="498">
        <f t="shared" si="20"/>
        <v>0</v>
      </c>
      <c r="K40" s="498">
        <f t="shared" si="20"/>
        <v>0</v>
      </c>
      <c r="L40" s="498">
        <f t="shared" si="20"/>
        <v>0</v>
      </c>
      <c r="M40" s="498">
        <f t="shared" si="20"/>
        <v>0</v>
      </c>
      <c r="N40" s="498">
        <f t="shared" si="20"/>
        <v>0</v>
      </c>
      <c r="O40" s="498">
        <f t="shared" si="20"/>
        <v>0</v>
      </c>
      <c r="P40" s="498">
        <f t="shared" si="20"/>
        <v>0</v>
      </c>
      <c r="Q40" s="498">
        <f t="shared" si="20"/>
        <v>0</v>
      </c>
      <c r="R40" s="498">
        <f t="shared" si="20"/>
        <v>0</v>
      </c>
      <c r="S40" s="498">
        <f t="shared" si="20"/>
        <v>0</v>
      </c>
      <c r="T40" s="498">
        <f t="shared" si="20"/>
        <v>0</v>
      </c>
      <c r="U40" s="498">
        <f t="shared" si="20"/>
        <v>0</v>
      </c>
      <c r="V40" s="498">
        <f t="shared" si="20"/>
        <v>0</v>
      </c>
      <c r="W40" s="498">
        <f t="shared" si="20"/>
        <v>0</v>
      </c>
      <c r="X40" s="498">
        <f t="shared" si="20"/>
        <v>0</v>
      </c>
      <c r="Y40" s="498">
        <f t="shared" si="20"/>
        <v>0</v>
      </c>
      <c r="Z40" s="498">
        <f t="shared" si="20"/>
        <v>0</v>
      </c>
      <c r="AA40" s="498">
        <f t="shared" si="20"/>
        <v>0</v>
      </c>
      <c r="AB40" s="498">
        <f t="shared" si="20"/>
        <v>0</v>
      </c>
      <c r="AC40" s="498">
        <f t="shared" si="20"/>
        <v>0</v>
      </c>
      <c r="AD40" s="498">
        <f t="shared" si="20"/>
        <v>0</v>
      </c>
      <c r="AE40" s="498">
        <f t="shared" si="20"/>
        <v>0</v>
      </c>
      <c r="AF40" s="498">
        <f t="shared" si="20"/>
        <v>0</v>
      </c>
      <c r="AG40" s="498">
        <f t="shared" si="20"/>
        <v>0</v>
      </c>
      <c r="AH40" s="498">
        <f t="shared" si="20"/>
        <v>0</v>
      </c>
      <c r="AI40" s="498">
        <f t="shared" si="20"/>
        <v>0</v>
      </c>
      <c r="AJ40" s="499">
        <f t="shared" si="20"/>
        <v>0</v>
      </c>
      <c r="AK40" s="576" t="s">
        <v>293</v>
      </c>
      <c r="AL40" s="577" t="s">
        <v>304</v>
      </c>
      <c r="AM40" s="577" t="s">
        <v>298</v>
      </c>
      <c r="AN40" s="578" t="s">
        <v>308</v>
      </c>
      <c r="AO40" s="503" t="s">
        <v>325</v>
      </c>
      <c r="AP40" s="504" t="s">
        <v>326</v>
      </c>
      <c r="AQ40" s="422"/>
      <c r="AR40" s="423"/>
      <c r="AS40" s="1550"/>
      <c r="AT40" s="1526"/>
      <c r="AU40" s="1529"/>
      <c r="AV40" s="1530"/>
      <c r="AW40" s="1532"/>
      <c r="AX40" s="497">
        <v>45547</v>
      </c>
      <c r="AY40" s="498">
        <v>45548</v>
      </c>
      <c r="AZ40" s="498"/>
      <c r="BA40" s="498">
        <v>45565</v>
      </c>
      <c r="BB40" s="498">
        <v>45566</v>
      </c>
      <c r="BC40" s="498"/>
      <c r="BD40" s="498">
        <v>45589</v>
      </c>
      <c r="BE40" s="498">
        <v>45590</v>
      </c>
      <c r="BF40" s="498"/>
      <c r="BG40" s="498">
        <v>45603</v>
      </c>
      <c r="BH40" s="498"/>
      <c r="BI40" s="498"/>
      <c r="BJ40" s="498"/>
      <c r="BK40" s="498"/>
      <c r="BL40" s="498"/>
      <c r="BM40" s="498"/>
      <c r="BN40" s="498"/>
      <c r="BO40" s="498"/>
      <c r="BP40" s="498"/>
      <c r="BQ40" s="498"/>
      <c r="BR40" s="498"/>
      <c r="BS40" s="498"/>
      <c r="BT40" s="498"/>
      <c r="BU40" s="498"/>
      <c r="BV40" s="498"/>
      <c r="BW40" s="498"/>
      <c r="BX40" s="498"/>
      <c r="BY40" s="498"/>
      <c r="BZ40" s="498"/>
      <c r="CA40" s="499"/>
      <c r="CB40" s="576" t="s">
        <v>293</v>
      </c>
      <c r="CC40" s="577" t="s">
        <v>304</v>
      </c>
      <c r="CD40" s="577" t="s">
        <v>298</v>
      </c>
      <c r="CE40" s="578" t="s">
        <v>308</v>
      </c>
      <c r="CF40" s="503" t="s">
        <v>325</v>
      </c>
      <c r="CG40" s="504" t="s">
        <v>326</v>
      </c>
      <c r="CH40" s="422"/>
    </row>
    <row r="41" spans="1:86" ht="20.100000000000001" customHeight="1">
      <c r="A41" s="416">
        <v>1</v>
      </c>
      <c r="B41" s="579" t="s">
        <v>354</v>
      </c>
      <c r="C41" s="506"/>
      <c r="D41" s="1546"/>
      <c r="E41" s="1547"/>
      <c r="F41" s="507"/>
      <c r="G41" s="508"/>
      <c r="H41" s="509"/>
      <c r="I41" s="509"/>
      <c r="J41" s="509"/>
      <c r="K41" s="509"/>
      <c r="L41" s="509"/>
      <c r="M41" s="509"/>
      <c r="N41" s="509"/>
      <c r="O41" s="509"/>
      <c r="P41" s="509"/>
      <c r="Q41" s="509"/>
      <c r="R41" s="509"/>
      <c r="S41" s="509"/>
      <c r="T41" s="509"/>
      <c r="U41" s="509"/>
      <c r="V41" s="509"/>
      <c r="W41" s="509"/>
      <c r="X41" s="509"/>
      <c r="Y41" s="509"/>
      <c r="Z41" s="509"/>
      <c r="AA41" s="509"/>
      <c r="AB41" s="509"/>
      <c r="AC41" s="509"/>
      <c r="AD41" s="509"/>
      <c r="AE41" s="509"/>
      <c r="AF41" s="509"/>
      <c r="AG41" s="509"/>
      <c r="AH41" s="509"/>
      <c r="AI41" s="509"/>
      <c r="AJ41" s="510"/>
      <c r="AK41" s="580">
        <f>COUNTIF($G41:$AJ41,$AK$27)</f>
        <v>0</v>
      </c>
      <c r="AL41" s="581">
        <f>COUNTIF($G41:$AJ41,$AL$27)</f>
        <v>0</v>
      </c>
      <c r="AM41" s="581">
        <f>COUNTIF($G41:$AJ41,$AM$27)</f>
        <v>0</v>
      </c>
      <c r="AN41" s="582">
        <f>COUNTIF($G41:$AJ41,$AN$27)</f>
        <v>0</v>
      </c>
      <c r="AO41" s="514">
        <f>SUMIF(G41:AJ41,"○",$G$39:$AJ$39)/24/60+SUMIF(G41:AJ41,"●",$G$39:$AJ$39)/24/60</f>
        <v>0</v>
      </c>
      <c r="AP41" s="496">
        <f t="shared" ref="AP41:AP50" si="21">AK41+AL41</f>
        <v>0</v>
      </c>
      <c r="AQ41" s="422"/>
      <c r="AR41" s="423">
        <v>1</v>
      </c>
      <c r="AS41" s="579" t="s">
        <v>354</v>
      </c>
      <c r="AT41" s="506" t="s">
        <v>329</v>
      </c>
      <c r="AU41" s="1546" t="s">
        <v>369</v>
      </c>
      <c r="AV41" s="1547"/>
      <c r="AW41" s="507" t="s">
        <v>439</v>
      </c>
      <c r="AX41" s="508" t="s">
        <v>561</v>
      </c>
      <c r="AY41" s="509" t="s">
        <v>328</v>
      </c>
      <c r="AZ41" s="509"/>
      <c r="BA41" s="509" t="s">
        <v>348</v>
      </c>
      <c r="BB41" s="509" t="s">
        <v>328</v>
      </c>
      <c r="BC41" s="509"/>
      <c r="BD41" s="509"/>
      <c r="BE41" s="509"/>
      <c r="BF41" s="509"/>
      <c r="BG41" s="521" t="s">
        <v>328</v>
      </c>
      <c r="BH41" s="509"/>
      <c r="BI41" s="509"/>
      <c r="BJ41" s="509"/>
      <c r="BK41" s="509"/>
      <c r="BL41" s="509"/>
      <c r="BM41" s="509"/>
      <c r="BN41" s="509"/>
      <c r="BO41" s="509"/>
      <c r="BP41" s="509"/>
      <c r="BQ41" s="509"/>
      <c r="BR41" s="509"/>
      <c r="BS41" s="509"/>
      <c r="BT41" s="509"/>
      <c r="BU41" s="509"/>
      <c r="BV41" s="509"/>
      <c r="BW41" s="509"/>
      <c r="BX41" s="509"/>
      <c r="BY41" s="509"/>
      <c r="BZ41" s="509"/>
      <c r="CA41" s="510"/>
      <c r="CB41" s="580">
        <v>0</v>
      </c>
      <c r="CC41" s="581">
        <v>1</v>
      </c>
      <c r="CD41" s="581">
        <v>3</v>
      </c>
      <c r="CE41" s="582">
        <v>1</v>
      </c>
      <c r="CF41" s="514">
        <v>0.10416666666666667</v>
      </c>
      <c r="CG41" s="496">
        <v>2</v>
      </c>
      <c r="CH41" s="422"/>
    </row>
    <row r="42" spans="1:86" ht="20.100000000000001" customHeight="1">
      <c r="A42" s="416">
        <v>2</v>
      </c>
      <c r="B42" s="584" t="s">
        <v>354</v>
      </c>
      <c r="C42" s="519"/>
      <c r="D42" s="1541"/>
      <c r="E42" s="1542"/>
      <c r="F42" s="520"/>
      <c r="G42" s="508"/>
      <c r="H42" s="521"/>
      <c r="I42" s="521"/>
      <c r="J42" s="521"/>
      <c r="K42" s="521"/>
      <c r="L42" s="521"/>
      <c r="M42" s="521"/>
      <c r="N42" s="521"/>
      <c r="O42" s="521"/>
      <c r="P42" s="521"/>
      <c r="Q42" s="521"/>
      <c r="R42" s="521"/>
      <c r="S42" s="521"/>
      <c r="T42" s="521"/>
      <c r="U42" s="521"/>
      <c r="V42" s="521"/>
      <c r="W42" s="521"/>
      <c r="X42" s="521"/>
      <c r="Y42" s="521"/>
      <c r="Z42" s="521"/>
      <c r="AA42" s="521"/>
      <c r="AB42" s="521"/>
      <c r="AC42" s="521"/>
      <c r="AD42" s="521"/>
      <c r="AE42" s="521"/>
      <c r="AF42" s="521"/>
      <c r="AG42" s="521"/>
      <c r="AH42" s="521"/>
      <c r="AI42" s="521"/>
      <c r="AJ42" s="522"/>
      <c r="AK42" s="585">
        <f t="shared" ref="AK42:AK50" si="22">COUNTIF($G42:$AJ42,$AK$27)</f>
        <v>0</v>
      </c>
      <c r="AL42" s="586">
        <f t="shared" ref="AL42:AL50" si="23">COUNTIF($G42:$AJ42,$AL$27)</f>
        <v>0</v>
      </c>
      <c r="AM42" s="586">
        <f t="shared" ref="AM42:AM50" si="24">COUNTIF($G42:$AJ42,$AM$27)</f>
        <v>0</v>
      </c>
      <c r="AN42" s="587">
        <f t="shared" ref="AN42:AN50" si="25">COUNTIF($G42:$AJ42,$AN$27)</f>
        <v>0</v>
      </c>
      <c r="AO42" s="523">
        <f>SUMIF(G42:AJ42,"○",$G$39:$AJ$39)/24/60+SUMIF(G42:AJ42,"●",$G$39:$AJ$39)/24/60</f>
        <v>0</v>
      </c>
      <c r="AP42" s="524">
        <f t="shared" si="21"/>
        <v>0</v>
      </c>
      <c r="AQ42" s="422"/>
      <c r="AR42" s="423">
        <v>2</v>
      </c>
      <c r="AS42" s="584" t="s">
        <v>354</v>
      </c>
      <c r="AT42" s="519" t="s">
        <v>355</v>
      </c>
      <c r="AU42" s="1541" t="s">
        <v>369</v>
      </c>
      <c r="AV42" s="1542"/>
      <c r="AW42" s="520" t="s">
        <v>439</v>
      </c>
      <c r="AX42" s="508"/>
      <c r="AY42" s="521"/>
      <c r="AZ42" s="521"/>
      <c r="BA42" s="521" t="s">
        <v>348</v>
      </c>
      <c r="BB42" s="521" t="s">
        <v>328</v>
      </c>
      <c r="BC42" s="521"/>
      <c r="BD42" s="521"/>
      <c r="BE42" s="521"/>
      <c r="BF42" s="521"/>
      <c r="BG42" s="521" t="s">
        <v>328</v>
      </c>
      <c r="BH42" s="521"/>
      <c r="BI42" s="521"/>
      <c r="BJ42" s="521"/>
      <c r="BK42" s="521"/>
      <c r="BL42" s="521"/>
      <c r="BM42" s="521"/>
      <c r="BN42" s="521"/>
      <c r="BO42" s="521"/>
      <c r="BP42" s="521"/>
      <c r="BQ42" s="521"/>
      <c r="BR42" s="521"/>
      <c r="BS42" s="521"/>
      <c r="BT42" s="521"/>
      <c r="BU42" s="521"/>
      <c r="BV42" s="521"/>
      <c r="BW42" s="521"/>
      <c r="BX42" s="521"/>
      <c r="BY42" s="521"/>
      <c r="BZ42" s="521"/>
      <c r="CA42" s="522"/>
      <c r="CB42" s="585">
        <v>0</v>
      </c>
      <c r="CC42" s="586">
        <v>1</v>
      </c>
      <c r="CD42" s="586">
        <v>2</v>
      </c>
      <c r="CE42" s="587">
        <v>0</v>
      </c>
      <c r="CF42" s="523">
        <v>4.5138888888888888E-2</v>
      </c>
      <c r="CG42" s="524">
        <v>2</v>
      </c>
      <c r="CH42" s="422"/>
    </row>
    <row r="43" spans="1:86" ht="20.100000000000001" customHeight="1">
      <c r="A43" s="416">
        <v>3</v>
      </c>
      <c r="B43" s="584" t="s">
        <v>354</v>
      </c>
      <c r="C43" s="519"/>
      <c r="D43" s="1541"/>
      <c r="E43" s="1542"/>
      <c r="F43" s="520"/>
      <c r="G43" s="508"/>
      <c r="H43" s="521"/>
      <c r="I43" s="521"/>
      <c r="J43" s="521"/>
      <c r="K43" s="521"/>
      <c r="L43" s="521"/>
      <c r="M43" s="521"/>
      <c r="N43" s="521"/>
      <c r="O43" s="521"/>
      <c r="P43" s="521"/>
      <c r="Q43" s="521"/>
      <c r="R43" s="521"/>
      <c r="S43" s="521"/>
      <c r="T43" s="521"/>
      <c r="U43" s="521"/>
      <c r="V43" s="521"/>
      <c r="W43" s="521"/>
      <c r="X43" s="521"/>
      <c r="Y43" s="521"/>
      <c r="Z43" s="521"/>
      <c r="AA43" s="521"/>
      <c r="AB43" s="521"/>
      <c r="AC43" s="521"/>
      <c r="AD43" s="521"/>
      <c r="AE43" s="521"/>
      <c r="AF43" s="521"/>
      <c r="AG43" s="521"/>
      <c r="AH43" s="521"/>
      <c r="AI43" s="521"/>
      <c r="AJ43" s="522"/>
      <c r="AK43" s="585">
        <f t="shared" si="22"/>
        <v>0</v>
      </c>
      <c r="AL43" s="586">
        <f t="shared" si="23"/>
        <v>0</v>
      </c>
      <c r="AM43" s="586">
        <f t="shared" si="24"/>
        <v>0</v>
      </c>
      <c r="AN43" s="587">
        <f t="shared" si="25"/>
        <v>0</v>
      </c>
      <c r="AO43" s="523">
        <f>SUMIF(G43:AJ43,"○",$G$39:$AJ$39)/24/60+SUMIF(G43:AJ43,"●",$G$39:$AJ$39)/24/60</f>
        <v>0</v>
      </c>
      <c r="AP43" s="524">
        <f t="shared" si="21"/>
        <v>0</v>
      </c>
      <c r="AQ43" s="422"/>
      <c r="AR43" s="423">
        <v>3</v>
      </c>
      <c r="AS43" s="584" t="s">
        <v>354</v>
      </c>
      <c r="AT43" s="519" t="s">
        <v>357</v>
      </c>
      <c r="AU43" s="1541" t="s">
        <v>562</v>
      </c>
      <c r="AV43" s="1542"/>
      <c r="AW43" s="520" t="s">
        <v>439</v>
      </c>
      <c r="AX43" s="508"/>
      <c r="AY43" s="521"/>
      <c r="AZ43" s="521"/>
      <c r="BA43" s="521" t="s">
        <v>348</v>
      </c>
      <c r="BB43" s="521" t="s">
        <v>328</v>
      </c>
      <c r="BC43" s="521"/>
      <c r="BD43" s="521"/>
      <c r="BE43" s="521"/>
      <c r="BF43" s="521"/>
      <c r="BG43" s="521" t="s">
        <v>328</v>
      </c>
      <c r="BH43" s="521"/>
      <c r="BI43" s="521"/>
      <c r="BJ43" s="521"/>
      <c r="BK43" s="521"/>
      <c r="BL43" s="521"/>
      <c r="BM43" s="521"/>
      <c r="BN43" s="521"/>
      <c r="BO43" s="521"/>
      <c r="BP43" s="521"/>
      <c r="BQ43" s="521"/>
      <c r="BR43" s="521"/>
      <c r="BS43" s="521"/>
      <c r="BT43" s="521"/>
      <c r="BU43" s="521"/>
      <c r="BV43" s="521"/>
      <c r="BW43" s="521"/>
      <c r="BX43" s="521"/>
      <c r="BY43" s="521"/>
      <c r="BZ43" s="521"/>
      <c r="CA43" s="522"/>
      <c r="CB43" s="585">
        <v>0</v>
      </c>
      <c r="CC43" s="586">
        <v>1</v>
      </c>
      <c r="CD43" s="586">
        <v>2</v>
      </c>
      <c r="CE43" s="587">
        <v>0</v>
      </c>
      <c r="CF43" s="523">
        <v>4.5138888888888888E-2</v>
      </c>
      <c r="CG43" s="524">
        <v>2</v>
      </c>
      <c r="CH43" s="422"/>
    </row>
    <row r="44" spans="1:86" ht="20.100000000000001" customHeight="1">
      <c r="A44" s="416">
        <v>4</v>
      </c>
      <c r="B44" s="584" t="s">
        <v>354</v>
      </c>
      <c r="C44" s="519"/>
      <c r="D44" s="600"/>
      <c r="E44" s="601"/>
      <c r="F44" s="520"/>
      <c r="G44" s="508"/>
      <c r="H44" s="521"/>
      <c r="I44" s="521"/>
      <c r="J44" s="521"/>
      <c r="K44" s="521"/>
      <c r="L44" s="521"/>
      <c r="M44" s="521"/>
      <c r="N44" s="521"/>
      <c r="O44" s="521"/>
      <c r="P44" s="521"/>
      <c r="Q44" s="521"/>
      <c r="R44" s="521"/>
      <c r="S44" s="521"/>
      <c r="T44" s="521"/>
      <c r="U44" s="521"/>
      <c r="V44" s="521"/>
      <c r="W44" s="521"/>
      <c r="X44" s="521"/>
      <c r="Y44" s="521"/>
      <c r="Z44" s="521"/>
      <c r="AA44" s="521"/>
      <c r="AB44" s="521"/>
      <c r="AC44" s="521"/>
      <c r="AD44" s="521"/>
      <c r="AE44" s="521"/>
      <c r="AF44" s="521"/>
      <c r="AG44" s="521"/>
      <c r="AH44" s="521"/>
      <c r="AI44" s="521"/>
      <c r="AJ44" s="522"/>
      <c r="AK44" s="585">
        <f t="shared" si="22"/>
        <v>0</v>
      </c>
      <c r="AL44" s="586">
        <f t="shared" si="23"/>
        <v>0</v>
      </c>
      <c r="AM44" s="586">
        <f t="shared" si="24"/>
        <v>0</v>
      </c>
      <c r="AN44" s="587">
        <f t="shared" si="25"/>
        <v>0</v>
      </c>
      <c r="AO44" s="523">
        <f>SUMIF(G44:AJ44,"○",$G$39:$AJ$39)/24/60+SUMIF(G44:AJ44,"●",$G$39:$AJ$39)/24/60</f>
        <v>0</v>
      </c>
      <c r="AP44" s="524">
        <f t="shared" si="21"/>
        <v>0</v>
      </c>
      <c r="AQ44" s="422"/>
      <c r="AR44" s="423">
        <v>4</v>
      </c>
      <c r="AS44" s="584" t="s">
        <v>354</v>
      </c>
      <c r="AT44" s="519" t="s">
        <v>375</v>
      </c>
      <c r="AU44" s="600" t="s">
        <v>369</v>
      </c>
      <c r="AV44" s="601"/>
      <c r="AW44" s="520" t="s">
        <v>439</v>
      </c>
      <c r="AX44" s="508" t="s">
        <v>561</v>
      </c>
      <c r="AY44" s="521" t="s">
        <v>328</v>
      </c>
      <c r="AZ44" s="521"/>
      <c r="BA44" s="521"/>
      <c r="BB44" s="521"/>
      <c r="BC44" s="521"/>
      <c r="BD44" s="521"/>
      <c r="BE44" s="521"/>
      <c r="BF44" s="521"/>
      <c r="BG44" s="521"/>
      <c r="BH44" s="521"/>
      <c r="BI44" s="521"/>
      <c r="BJ44" s="521"/>
      <c r="BK44" s="521"/>
      <c r="BL44" s="521"/>
      <c r="BM44" s="521"/>
      <c r="BN44" s="521"/>
      <c r="BO44" s="521"/>
      <c r="BP44" s="521"/>
      <c r="BQ44" s="521"/>
      <c r="BR44" s="521"/>
      <c r="BS44" s="521"/>
      <c r="BT44" s="521"/>
      <c r="BU44" s="521"/>
      <c r="BV44" s="521"/>
      <c r="BW44" s="521"/>
      <c r="BX44" s="521"/>
      <c r="BY44" s="521"/>
      <c r="BZ44" s="521"/>
      <c r="CA44" s="522"/>
      <c r="CB44" s="585">
        <v>0</v>
      </c>
      <c r="CC44" s="586">
        <v>0</v>
      </c>
      <c r="CD44" s="586">
        <v>1</v>
      </c>
      <c r="CE44" s="587">
        <v>1</v>
      </c>
      <c r="CF44" s="523">
        <v>3.125E-2</v>
      </c>
      <c r="CG44" s="524">
        <v>0</v>
      </c>
      <c r="CH44" s="422"/>
    </row>
    <row r="45" spans="1:86" ht="20.100000000000001" customHeight="1">
      <c r="A45" s="416">
        <v>5</v>
      </c>
      <c r="B45" s="584" t="s">
        <v>354</v>
      </c>
      <c r="C45" s="519"/>
      <c r="D45" s="600"/>
      <c r="E45" s="601"/>
      <c r="F45" s="520"/>
      <c r="G45" s="508"/>
      <c r="H45" s="521"/>
      <c r="I45" s="521"/>
      <c r="J45" s="521"/>
      <c r="K45" s="521"/>
      <c r="L45" s="521"/>
      <c r="M45" s="521"/>
      <c r="N45" s="521"/>
      <c r="O45" s="521"/>
      <c r="P45" s="521"/>
      <c r="Q45" s="521"/>
      <c r="R45" s="521"/>
      <c r="S45" s="521"/>
      <c r="T45" s="521"/>
      <c r="U45" s="521"/>
      <c r="V45" s="521"/>
      <c r="W45" s="521"/>
      <c r="X45" s="521"/>
      <c r="Y45" s="521"/>
      <c r="Z45" s="521"/>
      <c r="AA45" s="521"/>
      <c r="AB45" s="521"/>
      <c r="AC45" s="521"/>
      <c r="AD45" s="521"/>
      <c r="AE45" s="521"/>
      <c r="AF45" s="521"/>
      <c r="AG45" s="521"/>
      <c r="AH45" s="521"/>
      <c r="AI45" s="521"/>
      <c r="AJ45" s="522"/>
      <c r="AK45" s="585">
        <f t="shared" si="22"/>
        <v>0</v>
      </c>
      <c r="AL45" s="586">
        <f t="shared" si="23"/>
        <v>0</v>
      </c>
      <c r="AM45" s="586">
        <f t="shared" si="24"/>
        <v>0</v>
      </c>
      <c r="AN45" s="587">
        <f t="shared" si="25"/>
        <v>0</v>
      </c>
      <c r="AO45" s="523">
        <f>SUMIF(G45:AJ45,"○",$G$39:$AJ$39)/24/60+SUMIF(G45:AJ45,"●",$G$39:$AJ$39)/24/60</f>
        <v>0</v>
      </c>
      <c r="AP45" s="524">
        <f t="shared" si="21"/>
        <v>0</v>
      </c>
      <c r="AQ45" s="422"/>
      <c r="AR45" s="423">
        <v>5</v>
      </c>
      <c r="AS45" s="584" t="s">
        <v>354</v>
      </c>
      <c r="AT45" s="519" t="s">
        <v>378</v>
      </c>
      <c r="AU45" s="600" t="s">
        <v>369</v>
      </c>
      <c r="AV45" s="601"/>
      <c r="AW45" s="520" t="s">
        <v>439</v>
      </c>
      <c r="AX45" s="508" t="s">
        <v>561</v>
      </c>
      <c r="AY45" s="521" t="s">
        <v>328</v>
      </c>
      <c r="AZ45" s="521"/>
      <c r="BA45" s="521"/>
      <c r="BB45" s="521"/>
      <c r="BC45" s="521"/>
      <c r="BD45" s="521"/>
      <c r="BE45" s="521"/>
      <c r="BF45" s="521"/>
      <c r="BG45" s="521"/>
      <c r="BH45" s="521"/>
      <c r="BI45" s="521"/>
      <c r="BJ45" s="521"/>
      <c r="BK45" s="521"/>
      <c r="BL45" s="521"/>
      <c r="BM45" s="521"/>
      <c r="BN45" s="521"/>
      <c r="BO45" s="521"/>
      <c r="BP45" s="521"/>
      <c r="BQ45" s="521"/>
      <c r="BR45" s="521"/>
      <c r="BS45" s="521"/>
      <c r="BT45" s="521"/>
      <c r="BU45" s="521"/>
      <c r="BV45" s="521"/>
      <c r="BW45" s="521"/>
      <c r="BX45" s="521"/>
      <c r="BY45" s="521"/>
      <c r="BZ45" s="521"/>
      <c r="CA45" s="522"/>
      <c r="CB45" s="585">
        <v>0</v>
      </c>
      <c r="CC45" s="586">
        <v>0</v>
      </c>
      <c r="CD45" s="586">
        <v>1</v>
      </c>
      <c r="CE45" s="587">
        <v>1</v>
      </c>
      <c r="CF45" s="523">
        <v>3.125E-2</v>
      </c>
      <c r="CG45" s="524">
        <v>0</v>
      </c>
      <c r="CH45" s="422"/>
    </row>
    <row r="46" spans="1:86" ht="20.100000000000001" customHeight="1">
      <c r="A46" s="416">
        <v>6</v>
      </c>
      <c r="B46" s="584" t="s">
        <v>354</v>
      </c>
      <c r="C46" s="519"/>
      <c r="D46" s="600"/>
      <c r="E46" s="601"/>
      <c r="F46" s="520"/>
      <c r="G46" s="508"/>
      <c r="H46" s="521"/>
      <c r="I46" s="521"/>
      <c r="J46" s="521"/>
      <c r="K46" s="521"/>
      <c r="L46" s="521"/>
      <c r="M46" s="521"/>
      <c r="N46" s="521"/>
      <c r="O46" s="521"/>
      <c r="P46" s="521"/>
      <c r="Q46" s="521"/>
      <c r="R46" s="521"/>
      <c r="S46" s="521"/>
      <c r="T46" s="521"/>
      <c r="U46" s="521"/>
      <c r="V46" s="521"/>
      <c r="W46" s="521"/>
      <c r="X46" s="521"/>
      <c r="Y46" s="521"/>
      <c r="Z46" s="521"/>
      <c r="AA46" s="521"/>
      <c r="AB46" s="521"/>
      <c r="AC46" s="521"/>
      <c r="AD46" s="521"/>
      <c r="AE46" s="521"/>
      <c r="AF46" s="521"/>
      <c r="AG46" s="521"/>
      <c r="AH46" s="521"/>
      <c r="AI46" s="521"/>
      <c r="AJ46" s="522"/>
      <c r="AK46" s="585">
        <f t="shared" si="22"/>
        <v>0</v>
      </c>
      <c r="AL46" s="586">
        <f t="shared" si="23"/>
        <v>0</v>
      </c>
      <c r="AM46" s="586">
        <f t="shared" si="24"/>
        <v>0</v>
      </c>
      <c r="AN46" s="587">
        <f t="shared" si="25"/>
        <v>0</v>
      </c>
      <c r="AO46" s="523">
        <f t="shared" ref="AO46:AO49" si="26">SUMIF(G46:AJ46,"○",$G$39:$AJ$39)/24/60+SUMIF(G46:AJ46,"●",$G$39:$AJ$39)/24/60</f>
        <v>0</v>
      </c>
      <c r="AP46" s="524">
        <f t="shared" si="21"/>
        <v>0</v>
      </c>
      <c r="AQ46" s="422"/>
      <c r="AR46" s="423">
        <v>6</v>
      </c>
      <c r="AS46" s="584" t="s">
        <v>354</v>
      </c>
      <c r="AT46" s="519"/>
      <c r="AU46" s="600"/>
      <c r="AV46" s="601"/>
      <c r="AW46" s="520"/>
      <c r="AX46" s="508"/>
      <c r="AY46" s="521"/>
      <c r="AZ46" s="521"/>
      <c r="BA46" s="521"/>
      <c r="BB46" s="521"/>
      <c r="BC46" s="521"/>
      <c r="BD46" s="521"/>
      <c r="BE46" s="521"/>
      <c r="BF46" s="521"/>
      <c r="BG46" s="521"/>
      <c r="BH46" s="521"/>
      <c r="BI46" s="521"/>
      <c r="BJ46" s="521"/>
      <c r="BK46" s="521"/>
      <c r="BL46" s="521"/>
      <c r="BM46" s="521"/>
      <c r="BN46" s="521"/>
      <c r="BO46" s="521"/>
      <c r="BP46" s="521"/>
      <c r="BQ46" s="521"/>
      <c r="BR46" s="521"/>
      <c r="BS46" s="521"/>
      <c r="BT46" s="521"/>
      <c r="BU46" s="521"/>
      <c r="BV46" s="521"/>
      <c r="BW46" s="521"/>
      <c r="BX46" s="521"/>
      <c r="BY46" s="521"/>
      <c r="BZ46" s="521"/>
      <c r="CA46" s="522"/>
      <c r="CB46" s="585">
        <v>0</v>
      </c>
      <c r="CC46" s="586">
        <v>0</v>
      </c>
      <c r="CD46" s="586">
        <v>0</v>
      </c>
      <c r="CE46" s="587">
        <v>0</v>
      </c>
      <c r="CF46" s="523">
        <v>0</v>
      </c>
      <c r="CG46" s="524">
        <v>0</v>
      </c>
      <c r="CH46" s="422"/>
    </row>
    <row r="47" spans="1:86" ht="20.100000000000001" customHeight="1">
      <c r="A47" s="416">
        <v>7</v>
      </c>
      <c r="B47" s="584" t="s">
        <v>354</v>
      </c>
      <c r="C47" s="519"/>
      <c r="D47" s="600"/>
      <c r="E47" s="601"/>
      <c r="F47" s="520"/>
      <c r="G47" s="508"/>
      <c r="H47" s="521"/>
      <c r="I47" s="521"/>
      <c r="J47" s="521"/>
      <c r="K47" s="521"/>
      <c r="L47" s="521"/>
      <c r="M47" s="521"/>
      <c r="N47" s="521"/>
      <c r="O47" s="521"/>
      <c r="P47" s="521"/>
      <c r="Q47" s="521"/>
      <c r="R47" s="521"/>
      <c r="S47" s="521"/>
      <c r="T47" s="521"/>
      <c r="U47" s="521"/>
      <c r="V47" s="521"/>
      <c r="W47" s="521"/>
      <c r="X47" s="521"/>
      <c r="Y47" s="521"/>
      <c r="Z47" s="521"/>
      <c r="AA47" s="521"/>
      <c r="AB47" s="521"/>
      <c r="AC47" s="521"/>
      <c r="AD47" s="521"/>
      <c r="AE47" s="521"/>
      <c r="AF47" s="521"/>
      <c r="AG47" s="521"/>
      <c r="AH47" s="521"/>
      <c r="AI47" s="521"/>
      <c r="AJ47" s="522"/>
      <c r="AK47" s="585">
        <f t="shared" si="22"/>
        <v>0</v>
      </c>
      <c r="AL47" s="586">
        <f t="shared" si="23"/>
        <v>0</v>
      </c>
      <c r="AM47" s="586">
        <f t="shared" si="24"/>
        <v>0</v>
      </c>
      <c r="AN47" s="587">
        <f t="shared" si="25"/>
        <v>0</v>
      </c>
      <c r="AO47" s="523">
        <f t="shared" si="26"/>
        <v>0</v>
      </c>
      <c r="AP47" s="524">
        <f t="shared" si="21"/>
        <v>0</v>
      </c>
      <c r="AQ47" s="422"/>
      <c r="AR47" s="423">
        <v>7</v>
      </c>
      <c r="AS47" s="584" t="s">
        <v>354</v>
      </c>
      <c r="AT47" s="519"/>
      <c r="AU47" s="600"/>
      <c r="AV47" s="601"/>
      <c r="AW47" s="520"/>
      <c r="AX47" s="508"/>
      <c r="AY47" s="521"/>
      <c r="AZ47" s="521"/>
      <c r="BA47" s="521"/>
      <c r="BB47" s="521"/>
      <c r="BC47" s="521"/>
      <c r="BD47" s="521"/>
      <c r="BE47" s="521"/>
      <c r="BF47" s="521"/>
      <c r="BG47" s="521"/>
      <c r="BH47" s="521"/>
      <c r="BI47" s="521"/>
      <c r="BJ47" s="521"/>
      <c r="BK47" s="521"/>
      <c r="BL47" s="521"/>
      <c r="BM47" s="521"/>
      <c r="BN47" s="521"/>
      <c r="BO47" s="521"/>
      <c r="BP47" s="521"/>
      <c r="BQ47" s="521"/>
      <c r="BR47" s="521"/>
      <c r="BS47" s="521"/>
      <c r="BT47" s="521"/>
      <c r="BU47" s="521"/>
      <c r="BV47" s="521"/>
      <c r="BW47" s="521"/>
      <c r="BX47" s="521"/>
      <c r="BY47" s="521"/>
      <c r="BZ47" s="521"/>
      <c r="CA47" s="522"/>
      <c r="CB47" s="585">
        <v>0</v>
      </c>
      <c r="CC47" s="586">
        <v>0</v>
      </c>
      <c r="CD47" s="586">
        <v>0</v>
      </c>
      <c r="CE47" s="587">
        <v>0</v>
      </c>
      <c r="CF47" s="523">
        <v>0</v>
      </c>
      <c r="CG47" s="524">
        <v>0</v>
      </c>
      <c r="CH47" s="422"/>
    </row>
    <row r="48" spans="1:86" ht="20.100000000000001" customHeight="1">
      <c r="A48" s="416">
        <v>8</v>
      </c>
      <c r="B48" s="584" t="s">
        <v>354</v>
      </c>
      <c r="C48" s="519"/>
      <c r="D48" s="1541"/>
      <c r="E48" s="1542"/>
      <c r="F48" s="520"/>
      <c r="G48" s="508"/>
      <c r="H48" s="521"/>
      <c r="I48" s="521"/>
      <c r="J48" s="521"/>
      <c r="K48" s="521"/>
      <c r="L48" s="521"/>
      <c r="M48" s="521"/>
      <c r="N48" s="521"/>
      <c r="O48" s="521"/>
      <c r="P48" s="521"/>
      <c r="Q48" s="521"/>
      <c r="R48" s="521"/>
      <c r="S48" s="521"/>
      <c r="T48" s="521"/>
      <c r="U48" s="521"/>
      <c r="V48" s="521"/>
      <c r="W48" s="521"/>
      <c r="X48" s="521"/>
      <c r="Y48" s="521"/>
      <c r="Z48" s="521"/>
      <c r="AA48" s="521"/>
      <c r="AB48" s="521"/>
      <c r="AC48" s="521"/>
      <c r="AD48" s="521"/>
      <c r="AE48" s="521"/>
      <c r="AF48" s="521"/>
      <c r="AG48" s="521"/>
      <c r="AH48" s="521"/>
      <c r="AI48" s="521"/>
      <c r="AJ48" s="522"/>
      <c r="AK48" s="585">
        <f t="shared" si="22"/>
        <v>0</v>
      </c>
      <c r="AL48" s="586">
        <f t="shared" si="23"/>
        <v>0</v>
      </c>
      <c r="AM48" s="586">
        <f t="shared" si="24"/>
        <v>0</v>
      </c>
      <c r="AN48" s="587">
        <f t="shared" si="25"/>
        <v>0</v>
      </c>
      <c r="AO48" s="523">
        <f t="shared" si="26"/>
        <v>0</v>
      </c>
      <c r="AP48" s="524">
        <f t="shared" si="21"/>
        <v>0</v>
      </c>
      <c r="AQ48" s="422"/>
      <c r="AR48" s="423">
        <v>8</v>
      </c>
      <c r="AS48" s="584" t="s">
        <v>354</v>
      </c>
      <c r="AT48" s="519"/>
      <c r="AU48" s="1541"/>
      <c r="AV48" s="1542"/>
      <c r="AW48" s="520"/>
      <c r="AX48" s="508"/>
      <c r="AY48" s="521"/>
      <c r="AZ48" s="521"/>
      <c r="BA48" s="521"/>
      <c r="BB48" s="521"/>
      <c r="BC48" s="521"/>
      <c r="BD48" s="521"/>
      <c r="BE48" s="521"/>
      <c r="BF48" s="521"/>
      <c r="BG48" s="521"/>
      <c r="BH48" s="521"/>
      <c r="BI48" s="521"/>
      <c r="BJ48" s="521"/>
      <c r="BK48" s="521"/>
      <c r="BL48" s="521"/>
      <c r="BM48" s="521"/>
      <c r="BN48" s="521"/>
      <c r="BO48" s="521"/>
      <c r="BP48" s="521"/>
      <c r="BQ48" s="521"/>
      <c r="BR48" s="521"/>
      <c r="BS48" s="521"/>
      <c r="BT48" s="521"/>
      <c r="BU48" s="521"/>
      <c r="BV48" s="521"/>
      <c r="BW48" s="521"/>
      <c r="BX48" s="521"/>
      <c r="BY48" s="521"/>
      <c r="BZ48" s="521"/>
      <c r="CA48" s="522"/>
      <c r="CB48" s="585">
        <v>0</v>
      </c>
      <c r="CC48" s="586">
        <v>0</v>
      </c>
      <c r="CD48" s="586">
        <v>0</v>
      </c>
      <c r="CE48" s="587">
        <v>0</v>
      </c>
      <c r="CF48" s="523">
        <v>0</v>
      </c>
      <c r="CG48" s="524">
        <v>0</v>
      </c>
      <c r="CH48" s="422"/>
    </row>
    <row r="49" spans="1:86" s="421" customFormat="1" ht="20.100000000000001" customHeight="1">
      <c r="A49" s="416">
        <v>9</v>
      </c>
      <c r="B49" s="584" t="s">
        <v>354</v>
      </c>
      <c r="C49" s="519"/>
      <c r="D49" s="1541"/>
      <c r="E49" s="1542"/>
      <c r="F49" s="520"/>
      <c r="G49" s="508"/>
      <c r="H49" s="521"/>
      <c r="I49" s="521"/>
      <c r="J49" s="521"/>
      <c r="K49" s="521"/>
      <c r="L49" s="521"/>
      <c r="M49" s="521"/>
      <c r="N49" s="521"/>
      <c r="O49" s="521"/>
      <c r="P49" s="521"/>
      <c r="Q49" s="521"/>
      <c r="R49" s="521"/>
      <c r="S49" s="521"/>
      <c r="T49" s="521"/>
      <c r="U49" s="521"/>
      <c r="V49" s="521"/>
      <c r="W49" s="521"/>
      <c r="X49" s="521"/>
      <c r="Y49" s="521"/>
      <c r="Z49" s="521"/>
      <c r="AA49" s="521"/>
      <c r="AB49" s="521"/>
      <c r="AC49" s="521"/>
      <c r="AD49" s="521"/>
      <c r="AE49" s="521"/>
      <c r="AF49" s="521"/>
      <c r="AG49" s="521"/>
      <c r="AH49" s="521"/>
      <c r="AI49" s="521"/>
      <c r="AJ49" s="522"/>
      <c r="AK49" s="585">
        <f t="shared" si="22"/>
        <v>0</v>
      </c>
      <c r="AL49" s="586">
        <f t="shared" si="23"/>
        <v>0</v>
      </c>
      <c r="AM49" s="586">
        <f t="shared" si="24"/>
        <v>0</v>
      </c>
      <c r="AN49" s="587">
        <f t="shared" si="25"/>
        <v>0</v>
      </c>
      <c r="AO49" s="523">
        <f t="shared" si="26"/>
        <v>0</v>
      </c>
      <c r="AP49" s="524">
        <f t="shared" si="21"/>
        <v>0</v>
      </c>
      <c r="AQ49" s="428"/>
      <c r="AR49" s="423">
        <v>9</v>
      </c>
      <c r="AS49" s="584" t="s">
        <v>354</v>
      </c>
      <c r="AT49" s="519"/>
      <c r="AU49" s="1541"/>
      <c r="AV49" s="1542"/>
      <c r="AW49" s="520"/>
      <c r="AX49" s="508"/>
      <c r="AY49" s="521"/>
      <c r="AZ49" s="521"/>
      <c r="BA49" s="521"/>
      <c r="BB49" s="521"/>
      <c r="BC49" s="521"/>
      <c r="BD49" s="521"/>
      <c r="BE49" s="521"/>
      <c r="BF49" s="521"/>
      <c r="BG49" s="521"/>
      <c r="BH49" s="521"/>
      <c r="BI49" s="521"/>
      <c r="BJ49" s="521"/>
      <c r="BK49" s="521"/>
      <c r="BL49" s="521"/>
      <c r="BM49" s="521"/>
      <c r="BN49" s="521"/>
      <c r="BO49" s="521"/>
      <c r="BP49" s="521"/>
      <c r="BQ49" s="521"/>
      <c r="BR49" s="521"/>
      <c r="BS49" s="521"/>
      <c r="BT49" s="521"/>
      <c r="BU49" s="521"/>
      <c r="BV49" s="521"/>
      <c r="BW49" s="521"/>
      <c r="BX49" s="521"/>
      <c r="BY49" s="521"/>
      <c r="BZ49" s="521"/>
      <c r="CA49" s="522"/>
      <c r="CB49" s="585">
        <v>0</v>
      </c>
      <c r="CC49" s="586">
        <v>0</v>
      </c>
      <c r="CD49" s="586">
        <v>0</v>
      </c>
      <c r="CE49" s="587">
        <v>0</v>
      </c>
      <c r="CF49" s="523">
        <v>0</v>
      </c>
      <c r="CG49" s="524">
        <v>0</v>
      </c>
      <c r="CH49" s="428"/>
    </row>
    <row r="50" spans="1:86" ht="20.100000000000001" customHeight="1">
      <c r="A50" s="416">
        <v>10</v>
      </c>
      <c r="B50" s="589" t="s">
        <v>354</v>
      </c>
      <c r="C50" s="529"/>
      <c r="D50" s="1543"/>
      <c r="E50" s="1544"/>
      <c r="F50" s="530"/>
      <c r="G50" s="508"/>
      <c r="H50" s="531"/>
      <c r="I50" s="531"/>
      <c r="J50" s="531"/>
      <c r="K50" s="531"/>
      <c r="L50" s="531"/>
      <c r="M50" s="531"/>
      <c r="N50" s="531"/>
      <c r="O50" s="531"/>
      <c r="P50" s="531"/>
      <c r="Q50" s="531"/>
      <c r="R50" s="531"/>
      <c r="S50" s="531"/>
      <c r="T50" s="531"/>
      <c r="U50" s="531"/>
      <c r="V50" s="531"/>
      <c r="W50" s="531"/>
      <c r="X50" s="531"/>
      <c r="Y50" s="531"/>
      <c r="Z50" s="531"/>
      <c r="AA50" s="531"/>
      <c r="AB50" s="531"/>
      <c r="AC50" s="531"/>
      <c r="AD50" s="531"/>
      <c r="AE50" s="531"/>
      <c r="AF50" s="531"/>
      <c r="AG50" s="531"/>
      <c r="AH50" s="531"/>
      <c r="AI50" s="531"/>
      <c r="AJ50" s="532"/>
      <c r="AK50" s="590">
        <f t="shared" si="22"/>
        <v>0</v>
      </c>
      <c r="AL50" s="591">
        <f t="shared" si="23"/>
        <v>0</v>
      </c>
      <c r="AM50" s="591">
        <f t="shared" si="24"/>
        <v>0</v>
      </c>
      <c r="AN50" s="592">
        <f t="shared" si="25"/>
        <v>0</v>
      </c>
      <c r="AO50" s="536">
        <f>SUMIF(G50:AJ50,"○",$G$39:$AJ$39)/24/60+SUMIF(G50:AJ50,"●",$G$39:$AJ$39)/24/60</f>
        <v>0</v>
      </c>
      <c r="AP50" s="504">
        <f t="shared" si="21"/>
        <v>0</v>
      </c>
      <c r="AQ50" s="422"/>
      <c r="AR50" s="423">
        <v>10</v>
      </c>
      <c r="AS50" s="589" t="s">
        <v>354</v>
      </c>
      <c r="AT50" s="529"/>
      <c r="AU50" s="1543"/>
      <c r="AV50" s="1544"/>
      <c r="AW50" s="530"/>
      <c r="AX50" s="508"/>
      <c r="AY50" s="531"/>
      <c r="AZ50" s="531"/>
      <c r="BA50" s="531"/>
      <c r="BB50" s="531"/>
      <c r="BC50" s="531"/>
      <c r="BD50" s="531"/>
      <c r="BE50" s="531"/>
      <c r="BF50" s="531"/>
      <c r="BG50" s="531"/>
      <c r="BH50" s="531"/>
      <c r="BI50" s="531"/>
      <c r="BJ50" s="531"/>
      <c r="BK50" s="531"/>
      <c r="BL50" s="531"/>
      <c r="BM50" s="531"/>
      <c r="BN50" s="531"/>
      <c r="BO50" s="531"/>
      <c r="BP50" s="531"/>
      <c r="BQ50" s="531"/>
      <c r="BR50" s="531"/>
      <c r="BS50" s="531"/>
      <c r="BT50" s="531"/>
      <c r="BU50" s="531"/>
      <c r="BV50" s="531"/>
      <c r="BW50" s="531"/>
      <c r="BX50" s="531"/>
      <c r="BY50" s="531"/>
      <c r="BZ50" s="531"/>
      <c r="CA50" s="532"/>
      <c r="CB50" s="590">
        <v>0</v>
      </c>
      <c r="CC50" s="591">
        <v>0</v>
      </c>
      <c r="CD50" s="591">
        <v>0</v>
      </c>
      <c r="CE50" s="592">
        <v>0</v>
      </c>
      <c r="CF50" s="536">
        <v>0</v>
      </c>
      <c r="CG50" s="504">
        <v>0</v>
      </c>
      <c r="CH50" s="422"/>
    </row>
    <row r="51" spans="1:86" ht="20.100000000000001" customHeight="1">
      <c r="B51" s="429" t="s">
        <v>310</v>
      </c>
      <c r="D51" s="540"/>
      <c r="E51" s="541"/>
      <c r="F51" s="542" t="s">
        <v>331</v>
      </c>
      <c r="G51" s="580">
        <f t="shared" ref="G51:AJ51" si="27">COUNTIF(G41:G50,$AK$27)</f>
        <v>0</v>
      </c>
      <c r="H51" s="581">
        <f t="shared" si="27"/>
        <v>0</v>
      </c>
      <c r="I51" s="581">
        <f t="shared" si="27"/>
        <v>0</v>
      </c>
      <c r="J51" s="581">
        <f t="shared" si="27"/>
        <v>0</v>
      </c>
      <c r="K51" s="581">
        <f t="shared" si="27"/>
        <v>0</v>
      </c>
      <c r="L51" s="581">
        <f t="shared" si="27"/>
        <v>0</v>
      </c>
      <c r="M51" s="581">
        <f t="shared" si="27"/>
        <v>0</v>
      </c>
      <c r="N51" s="581">
        <f t="shared" si="27"/>
        <v>0</v>
      </c>
      <c r="O51" s="581">
        <f t="shared" si="27"/>
        <v>0</v>
      </c>
      <c r="P51" s="581">
        <f t="shared" si="27"/>
        <v>0</v>
      </c>
      <c r="Q51" s="581">
        <f t="shared" si="27"/>
        <v>0</v>
      </c>
      <c r="R51" s="581">
        <f t="shared" si="27"/>
        <v>0</v>
      </c>
      <c r="S51" s="581">
        <f t="shared" si="27"/>
        <v>0</v>
      </c>
      <c r="T51" s="581">
        <f t="shared" si="27"/>
        <v>0</v>
      </c>
      <c r="U51" s="581">
        <f t="shared" si="27"/>
        <v>0</v>
      </c>
      <c r="V51" s="581">
        <f t="shared" si="27"/>
        <v>0</v>
      </c>
      <c r="W51" s="581">
        <f t="shared" si="27"/>
        <v>0</v>
      </c>
      <c r="X51" s="581">
        <f t="shared" si="27"/>
        <v>0</v>
      </c>
      <c r="Y51" s="581">
        <f t="shared" si="27"/>
        <v>0</v>
      </c>
      <c r="Z51" s="581">
        <f t="shared" si="27"/>
        <v>0</v>
      </c>
      <c r="AA51" s="581">
        <f t="shared" si="27"/>
        <v>0</v>
      </c>
      <c r="AB51" s="581">
        <f t="shared" si="27"/>
        <v>0</v>
      </c>
      <c r="AC51" s="581">
        <f t="shared" si="27"/>
        <v>0</v>
      </c>
      <c r="AD51" s="581">
        <f t="shared" si="27"/>
        <v>0</v>
      </c>
      <c r="AE51" s="581">
        <f t="shared" si="27"/>
        <v>0</v>
      </c>
      <c r="AF51" s="581">
        <f t="shared" si="27"/>
        <v>0</v>
      </c>
      <c r="AG51" s="581">
        <f t="shared" si="27"/>
        <v>0</v>
      </c>
      <c r="AH51" s="581">
        <f t="shared" si="27"/>
        <v>0</v>
      </c>
      <c r="AI51" s="581">
        <f t="shared" si="27"/>
        <v>0</v>
      </c>
      <c r="AJ51" s="582">
        <f t="shared" si="27"/>
        <v>0</v>
      </c>
      <c r="AQ51" s="422"/>
      <c r="AR51" s="423"/>
      <c r="AS51" s="286" t="s">
        <v>312</v>
      </c>
      <c r="AT51" s="422"/>
      <c r="AU51" s="548"/>
      <c r="AV51" s="549"/>
      <c r="AW51" s="550" t="s">
        <v>331</v>
      </c>
      <c r="AX51" s="580">
        <v>0</v>
      </c>
      <c r="AY51" s="581">
        <v>0</v>
      </c>
      <c r="AZ51" s="581">
        <v>0</v>
      </c>
      <c r="BA51" s="581">
        <v>0</v>
      </c>
      <c r="BB51" s="581">
        <v>0</v>
      </c>
      <c r="BC51" s="581">
        <v>0</v>
      </c>
      <c r="BD51" s="581">
        <v>0</v>
      </c>
      <c r="BE51" s="581">
        <v>0</v>
      </c>
      <c r="BF51" s="581">
        <v>0</v>
      </c>
      <c r="BG51" s="581">
        <v>0</v>
      </c>
      <c r="BH51" s="581">
        <v>0</v>
      </c>
      <c r="BI51" s="581">
        <v>0</v>
      </c>
      <c r="BJ51" s="581">
        <v>0</v>
      </c>
      <c r="BK51" s="581">
        <v>0</v>
      </c>
      <c r="BL51" s="581">
        <v>0</v>
      </c>
      <c r="BM51" s="581">
        <v>0</v>
      </c>
      <c r="BN51" s="581">
        <v>0</v>
      </c>
      <c r="BO51" s="581">
        <v>0</v>
      </c>
      <c r="BP51" s="581">
        <v>0</v>
      </c>
      <c r="BQ51" s="581">
        <v>0</v>
      </c>
      <c r="BR51" s="581">
        <v>0</v>
      </c>
      <c r="BS51" s="581">
        <v>0</v>
      </c>
      <c r="BT51" s="581">
        <v>0</v>
      </c>
      <c r="BU51" s="581">
        <v>0</v>
      </c>
      <c r="BV51" s="581">
        <v>0</v>
      </c>
      <c r="BW51" s="581">
        <v>0</v>
      </c>
      <c r="BX51" s="581">
        <v>0</v>
      </c>
      <c r="BY51" s="581">
        <v>0</v>
      </c>
      <c r="BZ51" s="581">
        <v>0</v>
      </c>
      <c r="CA51" s="582">
        <v>0</v>
      </c>
      <c r="CB51" s="428"/>
      <c r="CC51" s="428"/>
      <c r="CD51" s="428"/>
      <c r="CE51" s="428"/>
      <c r="CF51" s="428"/>
      <c r="CG51" s="428"/>
      <c r="CH51" s="422"/>
    </row>
    <row r="52" spans="1:86" ht="20.100000000000001" customHeight="1">
      <c r="D52" s="553"/>
      <c r="F52" s="554" t="s">
        <v>333</v>
      </c>
      <c r="G52" s="585">
        <f t="shared" ref="G52:AJ52" si="28">COUNTIF(G41:G50,$AL$27)</f>
        <v>0</v>
      </c>
      <c r="H52" s="586">
        <f t="shared" si="28"/>
        <v>0</v>
      </c>
      <c r="I52" s="586">
        <f t="shared" si="28"/>
        <v>0</v>
      </c>
      <c r="J52" s="586">
        <f t="shared" si="28"/>
        <v>0</v>
      </c>
      <c r="K52" s="586">
        <f t="shared" si="28"/>
        <v>0</v>
      </c>
      <c r="L52" s="586">
        <f t="shared" si="28"/>
        <v>0</v>
      </c>
      <c r="M52" s="586">
        <f t="shared" si="28"/>
        <v>0</v>
      </c>
      <c r="N52" s="586">
        <f t="shared" si="28"/>
        <v>0</v>
      </c>
      <c r="O52" s="586">
        <f t="shared" si="28"/>
        <v>0</v>
      </c>
      <c r="P52" s="586">
        <f t="shared" si="28"/>
        <v>0</v>
      </c>
      <c r="Q52" s="586">
        <f t="shared" si="28"/>
        <v>0</v>
      </c>
      <c r="R52" s="586">
        <f t="shared" si="28"/>
        <v>0</v>
      </c>
      <c r="S52" s="586">
        <f t="shared" si="28"/>
        <v>0</v>
      </c>
      <c r="T52" s="586">
        <f t="shared" si="28"/>
        <v>0</v>
      </c>
      <c r="U52" s="586">
        <f t="shared" si="28"/>
        <v>0</v>
      </c>
      <c r="V52" s="586">
        <f t="shared" si="28"/>
        <v>0</v>
      </c>
      <c r="W52" s="586">
        <f t="shared" si="28"/>
        <v>0</v>
      </c>
      <c r="X52" s="586">
        <f t="shared" si="28"/>
        <v>0</v>
      </c>
      <c r="Y52" s="586">
        <f t="shared" si="28"/>
        <v>0</v>
      </c>
      <c r="Z52" s="586">
        <f t="shared" si="28"/>
        <v>0</v>
      </c>
      <c r="AA52" s="586">
        <f t="shared" si="28"/>
        <v>0</v>
      </c>
      <c r="AB52" s="586">
        <f t="shared" si="28"/>
        <v>0</v>
      </c>
      <c r="AC52" s="586">
        <f t="shared" si="28"/>
        <v>0</v>
      </c>
      <c r="AD52" s="586">
        <f t="shared" si="28"/>
        <v>0</v>
      </c>
      <c r="AE52" s="586">
        <f t="shared" si="28"/>
        <v>0</v>
      </c>
      <c r="AF52" s="586">
        <f t="shared" si="28"/>
        <v>0</v>
      </c>
      <c r="AG52" s="586">
        <f t="shared" si="28"/>
        <v>0</v>
      </c>
      <c r="AH52" s="586">
        <f t="shared" si="28"/>
        <v>0</v>
      </c>
      <c r="AI52" s="586">
        <f t="shared" si="28"/>
        <v>0</v>
      </c>
      <c r="AJ52" s="587">
        <f t="shared" si="28"/>
        <v>0</v>
      </c>
      <c r="AQ52" s="422"/>
      <c r="AR52" s="423"/>
      <c r="AS52" s="422"/>
      <c r="AT52" s="422"/>
      <c r="AU52" s="558"/>
      <c r="AV52" s="422"/>
      <c r="AW52" s="559" t="s">
        <v>333</v>
      </c>
      <c r="AX52" s="585">
        <v>0</v>
      </c>
      <c r="AY52" s="586">
        <v>0</v>
      </c>
      <c r="AZ52" s="586">
        <v>0</v>
      </c>
      <c r="BA52" s="586">
        <v>3</v>
      </c>
      <c r="BB52" s="586">
        <v>0</v>
      </c>
      <c r="BC52" s="586">
        <v>0</v>
      </c>
      <c r="BD52" s="586">
        <v>0</v>
      </c>
      <c r="BE52" s="586">
        <v>0</v>
      </c>
      <c r="BF52" s="586">
        <v>0</v>
      </c>
      <c r="BG52" s="586">
        <v>0</v>
      </c>
      <c r="BH52" s="586">
        <v>0</v>
      </c>
      <c r="BI52" s="586">
        <v>0</v>
      </c>
      <c r="BJ52" s="586">
        <v>0</v>
      </c>
      <c r="BK52" s="586">
        <v>0</v>
      </c>
      <c r="BL52" s="586">
        <v>0</v>
      </c>
      <c r="BM52" s="586">
        <v>0</v>
      </c>
      <c r="BN52" s="586">
        <v>0</v>
      </c>
      <c r="BO52" s="586">
        <v>0</v>
      </c>
      <c r="BP52" s="586">
        <v>0</v>
      </c>
      <c r="BQ52" s="586">
        <v>0</v>
      </c>
      <c r="BR52" s="586">
        <v>0</v>
      </c>
      <c r="BS52" s="586">
        <v>0</v>
      </c>
      <c r="BT52" s="586">
        <v>0</v>
      </c>
      <c r="BU52" s="586">
        <v>0</v>
      </c>
      <c r="BV52" s="586">
        <v>0</v>
      </c>
      <c r="BW52" s="586">
        <v>0</v>
      </c>
      <c r="BX52" s="586">
        <v>0</v>
      </c>
      <c r="BY52" s="586">
        <v>0</v>
      </c>
      <c r="BZ52" s="586">
        <v>0</v>
      </c>
      <c r="CA52" s="587">
        <v>0</v>
      </c>
      <c r="CB52" s="428"/>
      <c r="CC52" s="428"/>
      <c r="CD52" s="428"/>
      <c r="CE52" s="428"/>
      <c r="CF52" s="428"/>
      <c r="CG52" s="428"/>
      <c r="CH52" s="422"/>
    </row>
    <row r="53" spans="1:86" ht="20.100000000000001" customHeight="1">
      <c r="B53" s="560"/>
      <c r="D53" s="553"/>
      <c r="F53" s="554" t="s">
        <v>336</v>
      </c>
      <c r="G53" s="585">
        <f t="shared" ref="G53:AJ53" si="29">COUNTIF(G41:G50,$AM$27)</f>
        <v>0</v>
      </c>
      <c r="H53" s="586">
        <f t="shared" si="29"/>
        <v>0</v>
      </c>
      <c r="I53" s="586">
        <f t="shared" si="29"/>
        <v>0</v>
      </c>
      <c r="J53" s="586">
        <f t="shared" si="29"/>
        <v>0</v>
      </c>
      <c r="K53" s="586">
        <f t="shared" si="29"/>
        <v>0</v>
      </c>
      <c r="L53" s="586">
        <f t="shared" si="29"/>
        <v>0</v>
      </c>
      <c r="M53" s="586">
        <f t="shared" si="29"/>
        <v>0</v>
      </c>
      <c r="N53" s="586">
        <f t="shared" si="29"/>
        <v>0</v>
      </c>
      <c r="O53" s="586">
        <f t="shared" si="29"/>
        <v>0</v>
      </c>
      <c r="P53" s="586">
        <f t="shared" si="29"/>
        <v>0</v>
      </c>
      <c r="Q53" s="586">
        <f t="shared" si="29"/>
        <v>0</v>
      </c>
      <c r="R53" s="586">
        <f t="shared" si="29"/>
        <v>0</v>
      </c>
      <c r="S53" s="586">
        <f t="shared" si="29"/>
        <v>0</v>
      </c>
      <c r="T53" s="586">
        <f t="shared" si="29"/>
        <v>0</v>
      </c>
      <c r="U53" s="586">
        <f t="shared" si="29"/>
        <v>0</v>
      </c>
      <c r="V53" s="586">
        <f t="shared" si="29"/>
        <v>0</v>
      </c>
      <c r="W53" s="586">
        <f t="shared" si="29"/>
        <v>0</v>
      </c>
      <c r="X53" s="586">
        <f t="shared" si="29"/>
        <v>0</v>
      </c>
      <c r="Y53" s="586">
        <f t="shared" si="29"/>
        <v>0</v>
      </c>
      <c r="Z53" s="586">
        <f t="shared" si="29"/>
        <v>0</v>
      </c>
      <c r="AA53" s="586">
        <f t="shared" si="29"/>
        <v>0</v>
      </c>
      <c r="AB53" s="586">
        <f t="shared" si="29"/>
        <v>0</v>
      </c>
      <c r="AC53" s="586">
        <f t="shared" si="29"/>
        <v>0</v>
      </c>
      <c r="AD53" s="586">
        <f t="shared" si="29"/>
        <v>0</v>
      </c>
      <c r="AE53" s="586">
        <f t="shared" si="29"/>
        <v>0</v>
      </c>
      <c r="AF53" s="586">
        <f t="shared" si="29"/>
        <v>0</v>
      </c>
      <c r="AG53" s="586">
        <f t="shared" si="29"/>
        <v>0</v>
      </c>
      <c r="AH53" s="586">
        <f t="shared" si="29"/>
        <v>0</v>
      </c>
      <c r="AI53" s="586">
        <f t="shared" si="29"/>
        <v>0</v>
      </c>
      <c r="AJ53" s="587">
        <f t="shared" si="29"/>
        <v>0</v>
      </c>
      <c r="AQ53" s="422"/>
      <c r="AR53" s="423"/>
      <c r="AS53" s="561"/>
      <c r="AT53" s="422"/>
      <c r="AU53" s="558"/>
      <c r="AV53" s="422"/>
      <c r="AW53" s="559" t="s">
        <v>336</v>
      </c>
      <c r="AX53" s="585">
        <v>0</v>
      </c>
      <c r="AY53" s="586">
        <v>3</v>
      </c>
      <c r="AZ53" s="586">
        <v>0</v>
      </c>
      <c r="BA53" s="586">
        <v>0</v>
      </c>
      <c r="BB53" s="586">
        <v>3</v>
      </c>
      <c r="BC53" s="586">
        <v>0</v>
      </c>
      <c r="BD53" s="586">
        <v>0</v>
      </c>
      <c r="BE53" s="586">
        <v>0</v>
      </c>
      <c r="BF53" s="586">
        <v>0</v>
      </c>
      <c r="BG53" s="586">
        <v>3</v>
      </c>
      <c r="BH53" s="586">
        <v>0</v>
      </c>
      <c r="BI53" s="586">
        <v>0</v>
      </c>
      <c r="BJ53" s="586">
        <v>0</v>
      </c>
      <c r="BK53" s="586">
        <v>0</v>
      </c>
      <c r="BL53" s="586">
        <v>0</v>
      </c>
      <c r="BM53" s="586">
        <v>0</v>
      </c>
      <c r="BN53" s="586">
        <v>0</v>
      </c>
      <c r="BO53" s="586">
        <v>0</v>
      </c>
      <c r="BP53" s="586">
        <v>0</v>
      </c>
      <c r="BQ53" s="586">
        <v>0</v>
      </c>
      <c r="BR53" s="586">
        <v>0</v>
      </c>
      <c r="BS53" s="586">
        <v>0</v>
      </c>
      <c r="BT53" s="586">
        <v>0</v>
      </c>
      <c r="BU53" s="586">
        <v>0</v>
      </c>
      <c r="BV53" s="586">
        <v>0</v>
      </c>
      <c r="BW53" s="586">
        <v>0</v>
      </c>
      <c r="BX53" s="586">
        <v>0</v>
      </c>
      <c r="BY53" s="586">
        <v>0</v>
      </c>
      <c r="BZ53" s="586">
        <v>0</v>
      </c>
      <c r="CA53" s="587">
        <v>0</v>
      </c>
      <c r="CB53" s="428"/>
      <c r="CC53" s="428"/>
      <c r="CD53" s="428"/>
      <c r="CE53" s="428"/>
      <c r="CF53" s="428"/>
      <c r="CG53" s="428"/>
      <c r="CH53" s="422"/>
    </row>
    <row r="54" spans="1:86" ht="20.100000000000001" customHeight="1">
      <c r="B54" s="560"/>
      <c r="D54" s="553"/>
      <c r="F54" s="554" t="s">
        <v>338</v>
      </c>
      <c r="G54" s="590">
        <f t="shared" ref="G54:AJ54" si="30">COUNTIF(G41:G50,$AN$27)</f>
        <v>0</v>
      </c>
      <c r="H54" s="591">
        <f t="shared" si="30"/>
        <v>0</v>
      </c>
      <c r="I54" s="591">
        <f t="shared" si="30"/>
        <v>0</v>
      </c>
      <c r="J54" s="591">
        <f t="shared" si="30"/>
        <v>0</v>
      </c>
      <c r="K54" s="591">
        <f t="shared" si="30"/>
        <v>0</v>
      </c>
      <c r="L54" s="591">
        <f t="shared" si="30"/>
        <v>0</v>
      </c>
      <c r="M54" s="591">
        <f t="shared" si="30"/>
        <v>0</v>
      </c>
      <c r="N54" s="591">
        <f t="shared" si="30"/>
        <v>0</v>
      </c>
      <c r="O54" s="591">
        <f t="shared" si="30"/>
        <v>0</v>
      </c>
      <c r="P54" s="591">
        <f t="shared" si="30"/>
        <v>0</v>
      </c>
      <c r="Q54" s="591">
        <f t="shared" si="30"/>
        <v>0</v>
      </c>
      <c r="R54" s="591">
        <f t="shared" si="30"/>
        <v>0</v>
      </c>
      <c r="S54" s="591">
        <f t="shared" si="30"/>
        <v>0</v>
      </c>
      <c r="T54" s="591">
        <f t="shared" si="30"/>
        <v>0</v>
      </c>
      <c r="U54" s="591">
        <f t="shared" si="30"/>
        <v>0</v>
      </c>
      <c r="V54" s="591">
        <f t="shared" si="30"/>
        <v>0</v>
      </c>
      <c r="W54" s="591">
        <f t="shared" si="30"/>
        <v>0</v>
      </c>
      <c r="X54" s="591">
        <f t="shared" si="30"/>
        <v>0</v>
      </c>
      <c r="Y54" s="591">
        <f t="shared" si="30"/>
        <v>0</v>
      </c>
      <c r="Z54" s="591">
        <f t="shared" si="30"/>
        <v>0</v>
      </c>
      <c r="AA54" s="591">
        <f t="shared" si="30"/>
        <v>0</v>
      </c>
      <c r="AB54" s="591">
        <f t="shared" si="30"/>
        <v>0</v>
      </c>
      <c r="AC54" s="591">
        <f t="shared" si="30"/>
        <v>0</v>
      </c>
      <c r="AD54" s="591">
        <f t="shared" si="30"/>
        <v>0</v>
      </c>
      <c r="AE54" s="591">
        <f t="shared" si="30"/>
        <v>0</v>
      </c>
      <c r="AF54" s="591">
        <f t="shared" si="30"/>
        <v>0</v>
      </c>
      <c r="AG54" s="591">
        <f t="shared" si="30"/>
        <v>0</v>
      </c>
      <c r="AH54" s="591">
        <f t="shared" si="30"/>
        <v>0</v>
      </c>
      <c r="AI54" s="591">
        <f t="shared" si="30"/>
        <v>0</v>
      </c>
      <c r="AJ54" s="592">
        <f t="shared" si="30"/>
        <v>0</v>
      </c>
      <c r="AQ54" s="422"/>
      <c r="AR54" s="423"/>
      <c r="AS54" s="561"/>
      <c r="AT54" s="422"/>
      <c r="AU54" s="558"/>
      <c r="AV54" s="422"/>
      <c r="AW54" s="559" t="s">
        <v>338</v>
      </c>
      <c r="AX54" s="590">
        <v>3</v>
      </c>
      <c r="AY54" s="591">
        <v>0</v>
      </c>
      <c r="AZ54" s="591">
        <v>0</v>
      </c>
      <c r="BA54" s="591">
        <v>0</v>
      </c>
      <c r="BB54" s="591">
        <v>0</v>
      </c>
      <c r="BC54" s="591">
        <v>0</v>
      </c>
      <c r="BD54" s="591">
        <v>0</v>
      </c>
      <c r="BE54" s="591">
        <v>0</v>
      </c>
      <c r="BF54" s="591">
        <v>0</v>
      </c>
      <c r="BG54" s="591">
        <v>0</v>
      </c>
      <c r="BH54" s="591">
        <v>0</v>
      </c>
      <c r="BI54" s="591">
        <v>0</v>
      </c>
      <c r="BJ54" s="591">
        <v>0</v>
      </c>
      <c r="BK54" s="591">
        <v>0</v>
      </c>
      <c r="BL54" s="591">
        <v>0</v>
      </c>
      <c r="BM54" s="591">
        <v>0</v>
      </c>
      <c r="BN54" s="591">
        <v>0</v>
      </c>
      <c r="BO54" s="591">
        <v>0</v>
      </c>
      <c r="BP54" s="591">
        <v>0</v>
      </c>
      <c r="BQ54" s="591">
        <v>0</v>
      </c>
      <c r="BR54" s="591">
        <v>0</v>
      </c>
      <c r="BS54" s="591">
        <v>0</v>
      </c>
      <c r="BT54" s="591">
        <v>0</v>
      </c>
      <c r="BU54" s="591">
        <v>0</v>
      </c>
      <c r="BV54" s="591">
        <v>0</v>
      </c>
      <c r="BW54" s="591">
        <v>0</v>
      </c>
      <c r="BX54" s="591">
        <v>0</v>
      </c>
      <c r="BY54" s="591">
        <v>0</v>
      </c>
      <c r="BZ54" s="591">
        <v>0</v>
      </c>
      <c r="CA54" s="592">
        <v>0</v>
      </c>
      <c r="CB54" s="428"/>
      <c r="CC54" s="428"/>
      <c r="CD54" s="428"/>
      <c r="CE54" s="428"/>
      <c r="CF54" s="428"/>
      <c r="CG54" s="428"/>
      <c r="CH54" s="422"/>
    </row>
    <row r="55" spans="1:86" ht="20.100000000000001" customHeight="1">
      <c r="F55" s="602" t="s">
        <v>359</v>
      </c>
      <c r="G55" s="603">
        <f>SUM(G31:G32)+SUM(G51:G52)</f>
        <v>0</v>
      </c>
      <c r="H55" s="604">
        <f t="shared" ref="H55:AJ55" si="31">SUM(H31:H32)+SUM(H51:H52)</f>
        <v>0</v>
      </c>
      <c r="I55" s="604">
        <f t="shared" si="31"/>
        <v>0</v>
      </c>
      <c r="J55" s="604">
        <f t="shared" si="31"/>
        <v>0</v>
      </c>
      <c r="K55" s="604">
        <f t="shared" si="31"/>
        <v>0</v>
      </c>
      <c r="L55" s="604">
        <f t="shared" si="31"/>
        <v>0</v>
      </c>
      <c r="M55" s="604">
        <f t="shared" si="31"/>
        <v>0</v>
      </c>
      <c r="N55" s="604">
        <f t="shared" si="31"/>
        <v>0</v>
      </c>
      <c r="O55" s="604">
        <f t="shared" si="31"/>
        <v>0</v>
      </c>
      <c r="P55" s="604">
        <f t="shared" si="31"/>
        <v>0</v>
      </c>
      <c r="Q55" s="604">
        <f t="shared" si="31"/>
        <v>0</v>
      </c>
      <c r="R55" s="604">
        <f t="shared" si="31"/>
        <v>0</v>
      </c>
      <c r="S55" s="604">
        <f t="shared" si="31"/>
        <v>0</v>
      </c>
      <c r="T55" s="604">
        <f t="shared" si="31"/>
        <v>0</v>
      </c>
      <c r="U55" s="604">
        <f t="shared" si="31"/>
        <v>0</v>
      </c>
      <c r="V55" s="604">
        <f t="shared" si="31"/>
        <v>0</v>
      </c>
      <c r="W55" s="604">
        <f t="shared" si="31"/>
        <v>0</v>
      </c>
      <c r="X55" s="604">
        <f t="shared" si="31"/>
        <v>0</v>
      </c>
      <c r="Y55" s="604">
        <f t="shared" si="31"/>
        <v>0</v>
      </c>
      <c r="Z55" s="604">
        <f t="shared" si="31"/>
        <v>0</v>
      </c>
      <c r="AA55" s="604">
        <f t="shared" si="31"/>
        <v>0</v>
      </c>
      <c r="AB55" s="604">
        <f t="shared" si="31"/>
        <v>0</v>
      </c>
      <c r="AC55" s="604">
        <f t="shared" si="31"/>
        <v>0</v>
      </c>
      <c r="AD55" s="604">
        <f t="shared" si="31"/>
        <v>0</v>
      </c>
      <c r="AE55" s="604">
        <f t="shared" si="31"/>
        <v>0</v>
      </c>
      <c r="AF55" s="604">
        <f t="shared" si="31"/>
        <v>0</v>
      </c>
      <c r="AG55" s="604">
        <f t="shared" si="31"/>
        <v>0</v>
      </c>
      <c r="AH55" s="604">
        <f t="shared" si="31"/>
        <v>0</v>
      </c>
      <c r="AI55" s="604">
        <f t="shared" si="31"/>
        <v>0</v>
      </c>
      <c r="AJ55" s="605">
        <f t="shared" si="31"/>
        <v>0</v>
      </c>
      <c r="AK55" s="546" t="s">
        <v>360</v>
      </c>
      <c r="AQ55" s="422"/>
      <c r="AR55" s="423"/>
      <c r="AS55" s="422"/>
      <c r="AT55" s="422"/>
      <c r="AU55" s="422"/>
      <c r="AV55" s="422"/>
      <c r="AW55" s="606" t="s">
        <v>359</v>
      </c>
      <c r="AX55" s="603">
        <v>0</v>
      </c>
      <c r="AY55" s="604">
        <v>0</v>
      </c>
      <c r="AZ55" s="604">
        <v>0</v>
      </c>
      <c r="BA55" s="604">
        <v>3</v>
      </c>
      <c r="BB55" s="604">
        <v>0</v>
      </c>
      <c r="BC55" s="604">
        <v>0</v>
      </c>
      <c r="BD55" s="604">
        <v>0</v>
      </c>
      <c r="BE55" s="604">
        <v>0</v>
      </c>
      <c r="BF55" s="604">
        <v>0</v>
      </c>
      <c r="BG55" s="604">
        <v>0</v>
      </c>
      <c r="BH55" s="604">
        <v>0</v>
      </c>
      <c r="BI55" s="604">
        <v>0</v>
      </c>
      <c r="BJ55" s="604">
        <v>0</v>
      </c>
      <c r="BK55" s="604">
        <v>0</v>
      </c>
      <c r="BL55" s="604">
        <v>0</v>
      </c>
      <c r="BM55" s="604">
        <v>0</v>
      </c>
      <c r="BN55" s="604">
        <v>0</v>
      </c>
      <c r="BO55" s="604">
        <v>0</v>
      </c>
      <c r="BP55" s="604">
        <v>0</v>
      </c>
      <c r="BQ55" s="604">
        <v>0</v>
      </c>
      <c r="BR55" s="604">
        <v>0</v>
      </c>
      <c r="BS55" s="604">
        <v>0</v>
      </c>
      <c r="BT55" s="604">
        <v>0</v>
      </c>
      <c r="BU55" s="604">
        <v>0</v>
      </c>
      <c r="BV55" s="604">
        <v>0</v>
      </c>
      <c r="BW55" s="604">
        <v>0</v>
      </c>
      <c r="BX55" s="604">
        <v>0</v>
      </c>
      <c r="BY55" s="604">
        <v>0</v>
      </c>
      <c r="BZ55" s="604">
        <v>0</v>
      </c>
      <c r="CA55" s="605">
        <v>0</v>
      </c>
      <c r="CB55" s="551" t="s">
        <v>360</v>
      </c>
      <c r="CC55" s="428"/>
      <c r="CD55" s="428"/>
      <c r="CE55" s="428"/>
      <c r="CF55" s="428"/>
      <c r="CG55" s="428"/>
      <c r="CH55" s="422"/>
    </row>
    <row r="56" spans="1:86" ht="9.9499999999999993" customHeight="1">
      <c r="F56" s="430"/>
      <c r="G56" s="430"/>
      <c r="H56" s="430"/>
      <c r="I56" s="430"/>
      <c r="J56" s="430"/>
      <c r="K56" s="430"/>
      <c r="L56" s="430"/>
      <c r="M56" s="430"/>
      <c r="N56" s="430"/>
      <c r="O56" s="430"/>
      <c r="P56" s="430"/>
      <c r="Q56" s="430"/>
      <c r="R56" s="430"/>
      <c r="S56" s="430"/>
      <c r="T56" s="430"/>
      <c r="U56" s="430"/>
      <c r="V56" s="430"/>
      <c r="W56" s="430"/>
      <c r="X56" s="430"/>
      <c r="Y56" s="430"/>
      <c r="Z56" s="430"/>
      <c r="AA56" s="430"/>
      <c r="AB56" s="430"/>
      <c r="AC56" s="430"/>
      <c r="AD56" s="430"/>
      <c r="AE56" s="430"/>
      <c r="AF56" s="430"/>
      <c r="AG56" s="430"/>
      <c r="AH56" s="430"/>
      <c r="AI56" s="430"/>
      <c r="AJ56" s="430"/>
      <c r="AK56" s="607"/>
      <c r="AQ56" s="422"/>
      <c r="AR56" s="423"/>
      <c r="AS56" s="422"/>
      <c r="AT56" s="422"/>
      <c r="AU56" s="422"/>
      <c r="AV56" s="422"/>
      <c r="AW56" s="440"/>
      <c r="AX56" s="440"/>
      <c r="AY56" s="440"/>
      <c r="AZ56" s="440"/>
      <c r="BA56" s="440"/>
      <c r="BB56" s="440"/>
      <c r="BC56" s="440"/>
      <c r="BD56" s="440"/>
      <c r="BE56" s="440"/>
      <c r="BF56" s="440"/>
      <c r="BG56" s="440"/>
      <c r="BH56" s="440"/>
      <c r="BI56" s="440"/>
      <c r="BJ56" s="440"/>
      <c r="BK56" s="440"/>
      <c r="BL56" s="440"/>
      <c r="BM56" s="440"/>
      <c r="BN56" s="440"/>
      <c r="BO56" s="440"/>
      <c r="BP56" s="440"/>
      <c r="BQ56" s="440"/>
      <c r="BR56" s="440"/>
      <c r="BS56" s="440"/>
      <c r="BT56" s="440"/>
      <c r="BU56" s="440"/>
      <c r="BV56" s="440"/>
      <c r="BW56" s="440"/>
      <c r="BX56" s="440"/>
      <c r="BY56" s="440"/>
      <c r="BZ56" s="440"/>
      <c r="CA56" s="440"/>
      <c r="CB56" s="608"/>
      <c r="CC56" s="428"/>
      <c r="CD56" s="428"/>
      <c r="CE56" s="428"/>
      <c r="CF56" s="428"/>
      <c r="CG56" s="428"/>
      <c r="CH56" s="422"/>
    </row>
    <row r="57" spans="1:86" ht="20.100000000000001" customHeight="1">
      <c r="B57" s="609" t="s">
        <v>361</v>
      </c>
      <c r="C57" s="609"/>
      <c r="D57" s="609"/>
      <c r="E57" s="609"/>
      <c r="F57" s="609"/>
      <c r="G57" s="609"/>
      <c r="H57" s="609"/>
      <c r="I57" s="609"/>
      <c r="J57" s="609"/>
      <c r="K57" s="609"/>
      <c r="L57" s="609"/>
      <c r="M57" s="609"/>
      <c r="N57" s="609"/>
      <c r="O57" s="609"/>
      <c r="P57" s="430"/>
      <c r="Q57" s="430"/>
      <c r="R57" s="430"/>
      <c r="S57" s="430"/>
      <c r="T57" s="430"/>
      <c r="U57" s="430"/>
      <c r="V57" s="430"/>
      <c r="W57" s="430"/>
      <c r="X57" s="430"/>
      <c r="Y57" s="430"/>
      <c r="Z57" s="430"/>
      <c r="AA57" s="430"/>
      <c r="AB57" s="430"/>
      <c r="AC57" s="430"/>
      <c r="AD57" s="430"/>
      <c r="AE57" s="430"/>
      <c r="AF57" s="430"/>
      <c r="AG57" s="430"/>
      <c r="AH57" s="430"/>
      <c r="AI57" s="430"/>
      <c r="AJ57" s="430"/>
      <c r="AK57" s="607"/>
      <c r="AQ57" s="422"/>
      <c r="AR57" s="423"/>
      <c r="AS57" s="440" t="s">
        <v>362</v>
      </c>
      <c r="AT57" s="440"/>
      <c r="AU57" s="440"/>
      <c r="AV57" s="440"/>
      <c r="AW57" s="440"/>
      <c r="AX57" s="440"/>
      <c r="AY57" s="440"/>
      <c r="AZ57" s="440"/>
      <c r="BA57" s="440"/>
      <c r="BB57" s="440"/>
      <c r="BC57" s="440"/>
      <c r="BD57" s="440"/>
      <c r="BE57" s="440"/>
      <c r="BF57" s="440"/>
      <c r="BG57" s="440"/>
      <c r="BH57" s="440"/>
      <c r="BI57" s="440"/>
      <c r="BJ57" s="440"/>
      <c r="BK57" s="440"/>
      <c r="BL57" s="440"/>
      <c r="BM57" s="440"/>
      <c r="BN57" s="440"/>
      <c r="BO57" s="440"/>
      <c r="BP57" s="440"/>
      <c r="BQ57" s="440"/>
      <c r="BR57" s="440"/>
      <c r="BS57" s="440"/>
      <c r="BT57" s="440"/>
      <c r="BU57" s="440"/>
      <c r="BV57" s="440"/>
      <c r="BW57" s="440"/>
      <c r="BX57" s="440"/>
      <c r="BY57" s="440"/>
      <c r="BZ57" s="440"/>
      <c r="CA57" s="440"/>
      <c r="CB57" s="608"/>
      <c r="CC57" s="428"/>
      <c r="CD57" s="428"/>
      <c r="CE57" s="428"/>
      <c r="CF57" s="428"/>
      <c r="CG57" s="428"/>
      <c r="CH57" s="422"/>
    </row>
    <row r="58" spans="1:86" ht="20.100000000000001" customHeight="1">
      <c r="B58" s="1537" t="s">
        <v>363</v>
      </c>
      <c r="C58" s="430"/>
      <c r="D58" s="430"/>
      <c r="E58" s="430"/>
      <c r="F58" s="430"/>
      <c r="G58" s="430"/>
      <c r="H58" s="430"/>
      <c r="I58" s="430"/>
      <c r="J58" s="430"/>
      <c r="K58" s="430"/>
      <c r="L58" s="430"/>
      <c r="M58" s="430"/>
      <c r="N58" s="430"/>
      <c r="O58" s="430"/>
      <c r="P58" s="430"/>
      <c r="Q58" s="430"/>
      <c r="R58" s="430"/>
      <c r="S58" s="430"/>
      <c r="T58" s="430"/>
      <c r="U58" s="430"/>
      <c r="V58" s="430"/>
      <c r="W58" s="430"/>
      <c r="X58" s="430"/>
      <c r="Y58" s="430"/>
      <c r="Z58" s="430"/>
      <c r="AA58" s="430"/>
      <c r="AB58" s="430"/>
      <c r="AC58" s="430"/>
      <c r="AD58" s="430"/>
      <c r="AE58" s="430"/>
      <c r="AF58" s="430"/>
      <c r="AG58" s="430"/>
      <c r="AH58" s="430"/>
      <c r="AI58" s="430"/>
      <c r="AJ58" s="430"/>
      <c r="AK58" s="607"/>
      <c r="AQ58" s="422"/>
      <c r="AR58" s="423"/>
      <c r="AS58" s="1537" t="s">
        <v>363</v>
      </c>
      <c r="AT58" s="440"/>
      <c r="AU58" s="440"/>
      <c r="AV58" s="440"/>
      <c r="AW58" s="440"/>
      <c r="AX58" s="440"/>
      <c r="AY58" s="440"/>
      <c r="AZ58" s="440"/>
      <c r="BA58" s="440"/>
      <c r="BB58" s="440"/>
      <c r="BC58" s="440"/>
      <c r="BD58" s="440"/>
      <c r="BE58" s="440"/>
      <c r="BF58" s="440"/>
      <c r="BG58" s="440"/>
      <c r="BH58" s="440"/>
      <c r="BI58" s="440"/>
      <c r="BJ58" s="440"/>
      <c r="BK58" s="440"/>
      <c r="BL58" s="440"/>
      <c r="BM58" s="440"/>
      <c r="BN58" s="440"/>
      <c r="BO58" s="440"/>
      <c r="BP58" s="440"/>
      <c r="BQ58" s="440"/>
      <c r="BR58" s="440"/>
      <c r="BS58" s="440"/>
      <c r="BT58" s="440"/>
      <c r="BU58" s="440"/>
      <c r="BV58" s="440"/>
      <c r="BW58" s="440"/>
      <c r="BX58" s="440"/>
      <c r="BY58" s="440"/>
      <c r="BZ58" s="440"/>
      <c r="CA58" s="440"/>
      <c r="CB58" s="608"/>
      <c r="CC58" s="428"/>
      <c r="CD58" s="428"/>
      <c r="CE58" s="428"/>
      <c r="CF58" s="428"/>
      <c r="CG58" s="428"/>
      <c r="CH58" s="422"/>
    </row>
    <row r="59" spans="1:86" ht="20.100000000000001" customHeight="1">
      <c r="B59" s="1538"/>
      <c r="C59" s="610" t="s">
        <v>364</v>
      </c>
      <c r="D59" s="481"/>
      <c r="E59" s="482" t="s">
        <v>315</v>
      </c>
      <c r="F59" s="442"/>
      <c r="G59" s="611"/>
      <c r="H59" s="485"/>
      <c r="I59" s="485"/>
      <c r="J59" s="485"/>
      <c r="K59" s="485"/>
      <c r="L59" s="485"/>
      <c r="M59" s="485"/>
      <c r="N59" s="485"/>
      <c r="O59" s="485"/>
      <c r="P59" s="485"/>
      <c r="Q59" s="485"/>
      <c r="R59" s="485"/>
      <c r="S59" s="485"/>
      <c r="T59" s="485"/>
      <c r="U59" s="485"/>
      <c r="V59" s="485"/>
      <c r="W59" s="485"/>
      <c r="X59" s="485"/>
      <c r="Y59" s="485"/>
      <c r="Z59" s="485"/>
      <c r="AA59" s="485"/>
      <c r="AB59" s="485"/>
      <c r="AC59" s="485"/>
      <c r="AD59" s="485"/>
      <c r="AE59" s="485"/>
      <c r="AF59" s="485"/>
      <c r="AG59" s="485"/>
      <c r="AH59" s="485"/>
      <c r="AI59" s="485"/>
      <c r="AJ59" s="612"/>
      <c r="AK59" s="607"/>
      <c r="AQ59" s="422"/>
      <c r="AR59" s="423"/>
      <c r="AS59" s="1538"/>
      <c r="AT59" s="610" t="s">
        <v>364</v>
      </c>
      <c r="AU59" s="481">
        <v>4</v>
      </c>
      <c r="AV59" s="482" t="s">
        <v>315</v>
      </c>
      <c r="AW59" s="452"/>
      <c r="AX59" s="487"/>
      <c r="AY59" s="488"/>
      <c r="AZ59" s="488"/>
      <c r="BA59" s="488"/>
      <c r="BB59" s="488"/>
      <c r="BC59" s="488"/>
      <c r="BD59" s="488"/>
      <c r="BE59" s="488"/>
      <c r="BF59" s="488"/>
      <c r="BG59" s="488"/>
      <c r="BH59" s="488"/>
      <c r="BI59" s="488"/>
      <c r="BJ59" s="488"/>
      <c r="BK59" s="488"/>
      <c r="BL59" s="488"/>
      <c r="BM59" s="488"/>
      <c r="BN59" s="488"/>
      <c r="BO59" s="488"/>
      <c r="BP59" s="488"/>
      <c r="BQ59" s="488"/>
      <c r="BR59" s="488"/>
      <c r="BS59" s="488"/>
      <c r="BT59" s="488"/>
      <c r="BU59" s="488"/>
      <c r="BV59" s="488"/>
      <c r="BW59" s="488"/>
      <c r="BX59" s="488"/>
      <c r="BY59" s="488"/>
      <c r="BZ59" s="488"/>
      <c r="CA59" s="488"/>
      <c r="CB59" s="608"/>
      <c r="CC59" s="428"/>
      <c r="CD59" s="428"/>
      <c r="CE59" s="428"/>
      <c r="CF59" s="428"/>
      <c r="CG59" s="428"/>
      <c r="CH59" s="422"/>
    </row>
    <row r="60" spans="1:86" ht="20.100000000000001" customHeight="1">
      <c r="B60" s="1539" t="s">
        <v>316</v>
      </c>
      <c r="C60" s="1525" t="s">
        <v>343</v>
      </c>
      <c r="D60" s="1527" t="s">
        <v>318</v>
      </c>
      <c r="E60" s="1528"/>
      <c r="F60" s="1531" t="s">
        <v>319</v>
      </c>
      <c r="G60" s="1533" t="s">
        <v>320</v>
      </c>
      <c r="H60" s="1534"/>
      <c r="I60" s="1534"/>
      <c r="J60" s="1534"/>
      <c r="K60" s="1534"/>
      <c r="L60" s="1534"/>
      <c r="M60" s="1534"/>
      <c r="N60" s="1534"/>
      <c r="O60" s="1534"/>
      <c r="P60" s="1534"/>
      <c r="Q60" s="1534"/>
      <c r="R60" s="1534"/>
      <c r="S60" s="1534"/>
      <c r="T60" s="1534"/>
      <c r="U60" s="1534"/>
      <c r="V60" s="1534"/>
      <c r="W60" s="1534"/>
      <c r="X60" s="1534"/>
      <c r="Y60" s="1534"/>
      <c r="Z60" s="1534"/>
      <c r="AA60" s="1534"/>
      <c r="AB60" s="1534"/>
      <c r="AC60" s="1534"/>
      <c r="AD60" s="1534"/>
      <c r="AE60" s="1534"/>
      <c r="AF60" s="1534"/>
      <c r="AG60" s="1534"/>
      <c r="AH60" s="1534"/>
      <c r="AI60" s="1534"/>
      <c r="AJ60" s="1535"/>
      <c r="AK60" s="572" t="s">
        <v>365</v>
      </c>
      <c r="AL60" s="573" t="s">
        <v>322</v>
      </c>
      <c r="AM60" s="573" t="s">
        <v>366</v>
      </c>
      <c r="AN60" s="574" t="s">
        <v>322</v>
      </c>
      <c r="AO60" s="495" t="s">
        <v>367</v>
      </c>
      <c r="AP60" s="496" t="s">
        <v>324</v>
      </c>
      <c r="AQ60" s="422"/>
      <c r="AR60" s="423"/>
      <c r="AS60" s="1539" t="s">
        <v>316</v>
      </c>
      <c r="AT60" s="1525" t="s">
        <v>343</v>
      </c>
      <c r="AU60" s="1527" t="s">
        <v>318</v>
      </c>
      <c r="AV60" s="1528"/>
      <c r="AW60" s="1531" t="s">
        <v>319</v>
      </c>
      <c r="AX60" s="1533" t="s">
        <v>320</v>
      </c>
      <c r="AY60" s="1534"/>
      <c r="AZ60" s="1534"/>
      <c r="BA60" s="1534"/>
      <c r="BB60" s="1534"/>
      <c r="BC60" s="1534"/>
      <c r="BD60" s="1534"/>
      <c r="BE60" s="1534"/>
      <c r="BF60" s="1534"/>
      <c r="BG60" s="1534"/>
      <c r="BH60" s="1534"/>
      <c r="BI60" s="1534"/>
      <c r="BJ60" s="1534"/>
      <c r="BK60" s="1534"/>
      <c r="BL60" s="1534"/>
      <c r="BM60" s="1534"/>
      <c r="BN60" s="1534"/>
      <c r="BO60" s="1534"/>
      <c r="BP60" s="1534"/>
      <c r="BQ60" s="1534"/>
      <c r="BR60" s="1534"/>
      <c r="BS60" s="1534"/>
      <c r="BT60" s="1534"/>
      <c r="BU60" s="1534"/>
      <c r="BV60" s="1534"/>
      <c r="BW60" s="1534"/>
      <c r="BX60" s="1534"/>
      <c r="BY60" s="1534"/>
      <c r="BZ60" s="1534"/>
      <c r="CA60" s="1535"/>
      <c r="CB60" s="572" t="s">
        <v>365</v>
      </c>
      <c r="CC60" s="573" t="s">
        <v>322</v>
      </c>
      <c r="CD60" s="573" t="s">
        <v>366</v>
      </c>
      <c r="CE60" s="574" t="s">
        <v>322</v>
      </c>
      <c r="CF60" s="495" t="s">
        <v>367</v>
      </c>
      <c r="CG60" s="496" t="s">
        <v>324</v>
      </c>
      <c r="CH60" s="422"/>
    </row>
    <row r="61" spans="1:86" ht="20.100000000000001" customHeight="1">
      <c r="B61" s="1540"/>
      <c r="C61" s="1526"/>
      <c r="D61" s="1529"/>
      <c r="E61" s="1530"/>
      <c r="F61" s="1532"/>
      <c r="G61" s="613"/>
      <c r="H61" s="614"/>
      <c r="I61" s="614"/>
      <c r="J61" s="614"/>
      <c r="K61" s="614"/>
      <c r="L61" s="614"/>
      <c r="M61" s="614"/>
      <c r="N61" s="614"/>
      <c r="O61" s="614"/>
      <c r="P61" s="614"/>
      <c r="Q61" s="614"/>
      <c r="R61" s="614"/>
      <c r="S61" s="614"/>
      <c r="T61" s="614"/>
      <c r="U61" s="614"/>
      <c r="V61" s="614"/>
      <c r="W61" s="614"/>
      <c r="X61" s="614"/>
      <c r="Y61" s="614"/>
      <c r="Z61" s="614"/>
      <c r="AA61" s="614"/>
      <c r="AB61" s="614"/>
      <c r="AC61" s="614"/>
      <c r="AD61" s="614"/>
      <c r="AE61" s="614"/>
      <c r="AF61" s="614"/>
      <c r="AG61" s="614"/>
      <c r="AH61" s="614"/>
      <c r="AI61" s="614"/>
      <c r="AJ61" s="615"/>
      <c r="AK61" s="616" t="s">
        <v>293</v>
      </c>
      <c r="AL61" s="577" t="s">
        <v>304</v>
      </c>
      <c r="AM61" s="577" t="s">
        <v>298</v>
      </c>
      <c r="AN61" s="578" t="s">
        <v>308</v>
      </c>
      <c r="AO61" s="503" t="s">
        <v>326</v>
      </c>
      <c r="AP61" s="504" t="s">
        <v>326</v>
      </c>
      <c r="AQ61" s="422"/>
      <c r="AR61" s="423"/>
      <c r="AS61" s="1540"/>
      <c r="AT61" s="1526"/>
      <c r="AU61" s="1529"/>
      <c r="AV61" s="1530"/>
      <c r="AW61" s="1532"/>
      <c r="AX61" s="613">
        <v>45547</v>
      </c>
      <c r="AY61" s="614">
        <v>45548</v>
      </c>
      <c r="AZ61" s="614"/>
      <c r="BA61" s="614">
        <v>45565</v>
      </c>
      <c r="BB61" s="614">
        <v>45566</v>
      </c>
      <c r="BC61" s="614"/>
      <c r="BD61" s="614">
        <v>45589</v>
      </c>
      <c r="BE61" s="614">
        <v>45590</v>
      </c>
      <c r="BF61" s="614"/>
      <c r="BG61" s="498">
        <v>45603</v>
      </c>
      <c r="BH61" s="614"/>
      <c r="BI61" s="614"/>
      <c r="BJ61" s="614"/>
      <c r="BK61" s="614"/>
      <c r="BL61" s="614"/>
      <c r="BM61" s="614"/>
      <c r="BN61" s="614"/>
      <c r="BO61" s="614"/>
      <c r="BP61" s="614"/>
      <c r="BQ61" s="614"/>
      <c r="BR61" s="614"/>
      <c r="BS61" s="614"/>
      <c r="BT61" s="614"/>
      <c r="BU61" s="614"/>
      <c r="BV61" s="614"/>
      <c r="BW61" s="614"/>
      <c r="BX61" s="614"/>
      <c r="BY61" s="614"/>
      <c r="BZ61" s="614"/>
      <c r="CA61" s="615"/>
      <c r="CB61" s="616" t="s">
        <v>293</v>
      </c>
      <c r="CC61" s="577" t="s">
        <v>304</v>
      </c>
      <c r="CD61" s="577" t="s">
        <v>298</v>
      </c>
      <c r="CE61" s="578" t="s">
        <v>308</v>
      </c>
      <c r="CF61" s="503" t="s">
        <v>326</v>
      </c>
      <c r="CG61" s="504" t="s">
        <v>326</v>
      </c>
      <c r="CH61" s="422"/>
    </row>
    <row r="62" spans="1:86" ht="20.100000000000001" customHeight="1">
      <c r="A62" s="416">
        <v>1</v>
      </c>
      <c r="B62" s="617"/>
      <c r="C62" s="506"/>
      <c r="D62" s="1536"/>
      <c r="E62" s="1536"/>
      <c r="F62" s="520"/>
      <c r="G62" s="618"/>
      <c r="H62" s="619"/>
      <c r="I62" s="619"/>
      <c r="J62" s="619"/>
      <c r="K62" s="619"/>
      <c r="L62" s="619"/>
      <c r="M62" s="619"/>
      <c r="N62" s="619"/>
      <c r="O62" s="619"/>
      <c r="P62" s="619"/>
      <c r="Q62" s="619"/>
      <c r="R62" s="619"/>
      <c r="S62" s="619"/>
      <c r="T62" s="619"/>
      <c r="U62" s="619"/>
      <c r="V62" s="619"/>
      <c r="W62" s="619"/>
      <c r="X62" s="619"/>
      <c r="Y62" s="619"/>
      <c r="Z62" s="619"/>
      <c r="AA62" s="619"/>
      <c r="AB62" s="619"/>
      <c r="AC62" s="619"/>
      <c r="AD62" s="619"/>
      <c r="AE62" s="619"/>
      <c r="AF62" s="619"/>
      <c r="AG62" s="619"/>
      <c r="AH62" s="619"/>
      <c r="AI62" s="619"/>
      <c r="AJ62" s="620"/>
      <c r="AK62" s="580">
        <f>COUNTIF($G62:$AJ62,$AK$61)</f>
        <v>0</v>
      </c>
      <c r="AL62" s="581">
        <f>COUNTIF($G62:$AJ62,$AL$61)</f>
        <v>0</v>
      </c>
      <c r="AM62" s="581">
        <f t="shared" ref="AM62:AM81" si="32">COUNTIF($G62:$AJ62,$AM$61)</f>
        <v>0</v>
      </c>
      <c r="AN62" s="582">
        <f t="shared" ref="AN62:AN81" si="33">COUNTIF($G62:$AJ62,$AN$61)</f>
        <v>0</v>
      </c>
      <c r="AO62" s="583">
        <f>SUM(AK62+AM62)</f>
        <v>0</v>
      </c>
      <c r="AP62" s="496">
        <f t="shared" ref="AP62:AP81" si="34">AK62+AL62</f>
        <v>0</v>
      </c>
      <c r="AQ62" s="422"/>
      <c r="AR62" s="423">
        <v>1</v>
      </c>
      <c r="AS62" s="617" t="s">
        <v>368</v>
      </c>
      <c r="AT62" s="506" t="s">
        <v>327</v>
      </c>
      <c r="AU62" s="1536" t="s">
        <v>369</v>
      </c>
      <c r="AV62" s="1536"/>
      <c r="AW62" s="520" t="s">
        <v>439</v>
      </c>
      <c r="AX62" s="618" t="s">
        <v>348</v>
      </c>
      <c r="AY62" s="619" t="s">
        <v>306</v>
      </c>
      <c r="AZ62" s="619"/>
      <c r="BA62" s="619"/>
      <c r="BB62" s="619"/>
      <c r="BC62" s="619"/>
      <c r="BD62" s="619" t="s">
        <v>348</v>
      </c>
      <c r="BE62" s="619" t="s">
        <v>306</v>
      </c>
      <c r="BF62" s="619"/>
      <c r="BG62" s="619" t="s">
        <v>328</v>
      </c>
      <c r="BH62" s="619"/>
      <c r="BI62" s="619"/>
      <c r="BJ62" s="619"/>
      <c r="BK62" s="619"/>
      <c r="BL62" s="619"/>
      <c r="BM62" s="619"/>
      <c r="BN62" s="619"/>
      <c r="BO62" s="619"/>
      <c r="BP62" s="619"/>
      <c r="BQ62" s="619"/>
      <c r="BR62" s="619"/>
      <c r="BS62" s="619"/>
      <c r="BT62" s="619"/>
      <c r="BU62" s="619"/>
      <c r="BV62" s="619"/>
      <c r="BW62" s="619"/>
      <c r="BX62" s="619"/>
      <c r="BY62" s="619"/>
      <c r="BZ62" s="619"/>
      <c r="CA62" s="620"/>
      <c r="CB62" s="580">
        <v>2</v>
      </c>
      <c r="CC62" s="581">
        <v>2</v>
      </c>
      <c r="CD62" s="581">
        <v>1</v>
      </c>
      <c r="CE62" s="582">
        <v>0</v>
      </c>
      <c r="CF62" s="583">
        <v>3</v>
      </c>
      <c r="CG62" s="496">
        <v>4</v>
      </c>
      <c r="CH62" s="422"/>
    </row>
    <row r="63" spans="1:86" ht="20.100000000000001" customHeight="1">
      <c r="A63" s="416">
        <v>2</v>
      </c>
      <c r="B63" s="621"/>
      <c r="C63" s="519"/>
      <c r="D63" s="1523"/>
      <c r="E63" s="1523"/>
      <c r="F63" s="520"/>
      <c r="G63" s="618"/>
      <c r="H63" s="622"/>
      <c r="I63" s="622"/>
      <c r="J63" s="622"/>
      <c r="K63" s="622"/>
      <c r="L63" s="622"/>
      <c r="M63" s="622"/>
      <c r="N63" s="622"/>
      <c r="O63" s="622"/>
      <c r="P63" s="622"/>
      <c r="Q63" s="622"/>
      <c r="R63" s="622"/>
      <c r="S63" s="622"/>
      <c r="T63" s="622"/>
      <c r="U63" s="622"/>
      <c r="V63" s="622"/>
      <c r="W63" s="622"/>
      <c r="X63" s="622"/>
      <c r="Y63" s="622"/>
      <c r="Z63" s="622"/>
      <c r="AA63" s="622"/>
      <c r="AB63" s="622"/>
      <c r="AC63" s="622"/>
      <c r="AD63" s="622"/>
      <c r="AE63" s="622"/>
      <c r="AF63" s="622"/>
      <c r="AG63" s="622"/>
      <c r="AH63" s="622"/>
      <c r="AI63" s="622"/>
      <c r="AJ63" s="623"/>
      <c r="AK63" s="585">
        <f t="shared" ref="AK63:AK81" si="35">COUNTIF($G63:$AJ63,$AK$61)</f>
        <v>0</v>
      </c>
      <c r="AL63" s="586">
        <f t="shared" ref="AL63:AL81" si="36">COUNTIF($G63:$AJ63,$AL$61)</f>
        <v>0</v>
      </c>
      <c r="AM63" s="586">
        <f t="shared" si="32"/>
        <v>0</v>
      </c>
      <c r="AN63" s="587">
        <f t="shared" si="33"/>
        <v>0</v>
      </c>
      <c r="AO63" s="588">
        <f t="shared" ref="AO63:AO81" si="37">SUM(AK63+AM63)</f>
        <v>0</v>
      </c>
      <c r="AP63" s="524">
        <f t="shared" si="34"/>
        <v>0</v>
      </c>
      <c r="AQ63" s="422"/>
      <c r="AR63" s="423">
        <v>2</v>
      </c>
      <c r="AS63" s="621" t="s">
        <v>370</v>
      </c>
      <c r="AT63" s="624" t="s">
        <v>330</v>
      </c>
      <c r="AU63" s="1523" t="s">
        <v>369</v>
      </c>
      <c r="AV63" s="1523"/>
      <c r="AW63" s="520" t="s">
        <v>439</v>
      </c>
      <c r="AX63" s="618" t="s">
        <v>348</v>
      </c>
      <c r="AY63" s="622" t="s">
        <v>306</v>
      </c>
      <c r="AZ63" s="622"/>
      <c r="BA63" s="622"/>
      <c r="BB63" s="622"/>
      <c r="BC63" s="622"/>
      <c r="BD63" s="622" t="s">
        <v>348</v>
      </c>
      <c r="BE63" s="622" t="s">
        <v>306</v>
      </c>
      <c r="BF63" s="622"/>
      <c r="BG63" s="622" t="s">
        <v>328</v>
      </c>
      <c r="BH63" s="622"/>
      <c r="BI63" s="622"/>
      <c r="BJ63" s="622"/>
      <c r="BK63" s="622"/>
      <c r="BL63" s="622"/>
      <c r="BM63" s="622"/>
      <c r="BN63" s="622"/>
      <c r="BO63" s="622"/>
      <c r="BP63" s="622"/>
      <c r="BQ63" s="622"/>
      <c r="BR63" s="622"/>
      <c r="BS63" s="622"/>
      <c r="BT63" s="622"/>
      <c r="BU63" s="622"/>
      <c r="BV63" s="622"/>
      <c r="BW63" s="622"/>
      <c r="BX63" s="622"/>
      <c r="BY63" s="622"/>
      <c r="BZ63" s="622"/>
      <c r="CA63" s="623"/>
      <c r="CB63" s="585">
        <v>2</v>
      </c>
      <c r="CC63" s="586">
        <v>2</v>
      </c>
      <c r="CD63" s="586">
        <v>1</v>
      </c>
      <c r="CE63" s="587">
        <v>0</v>
      </c>
      <c r="CF63" s="588">
        <v>3</v>
      </c>
      <c r="CG63" s="524">
        <v>4</v>
      </c>
      <c r="CH63" s="422"/>
    </row>
    <row r="64" spans="1:86" ht="20.100000000000001" customHeight="1">
      <c r="A64" s="416">
        <v>3</v>
      </c>
      <c r="B64" s="621"/>
      <c r="C64" s="519"/>
      <c r="D64" s="1523"/>
      <c r="E64" s="1523"/>
      <c r="F64" s="520"/>
      <c r="G64" s="618"/>
      <c r="H64" s="622"/>
      <c r="I64" s="622"/>
      <c r="J64" s="622"/>
      <c r="K64" s="622"/>
      <c r="L64" s="622"/>
      <c r="M64" s="622"/>
      <c r="N64" s="622"/>
      <c r="O64" s="622"/>
      <c r="P64" s="622"/>
      <c r="Q64" s="622"/>
      <c r="R64" s="622"/>
      <c r="S64" s="622"/>
      <c r="T64" s="622"/>
      <c r="U64" s="622"/>
      <c r="V64" s="622"/>
      <c r="W64" s="622"/>
      <c r="X64" s="622"/>
      <c r="Y64" s="622"/>
      <c r="Z64" s="622"/>
      <c r="AA64" s="622"/>
      <c r="AB64" s="622"/>
      <c r="AC64" s="622"/>
      <c r="AD64" s="622"/>
      <c r="AE64" s="622"/>
      <c r="AF64" s="622"/>
      <c r="AG64" s="622"/>
      <c r="AH64" s="622"/>
      <c r="AI64" s="622"/>
      <c r="AJ64" s="623"/>
      <c r="AK64" s="585">
        <f t="shared" si="35"/>
        <v>0</v>
      </c>
      <c r="AL64" s="586">
        <f t="shared" si="36"/>
        <v>0</v>
      </c>
      <c r="AM64" s="586">
        <f t="shared" si="32"/>
        <v>0</v>
      </c>
      <c r="AN64" s="587">
        <f t="shared" si="33"/>
        <v>0</v>
      </c>
      <c r="AO64" s="588">
        <f t="shared" si="37"/>
        <v>0</v>
      </c>
      <c r="AP64" s="524">
        <f t="shared" si="34"/>
        <v>0</v>
      </c>
      <c r="AQ64" s="422"/>
      <c r="AR64" s="423">
        <v>3</v>
      </c>
      <c r="AS64" s="621" t="s">
        <v>371</v>
      </c>
      <c r="AT64" s="519" t="s">
        <v>356</v>
      </c>
      <c r="AU64" s="1523" t="s">
        <v>369</v>
      </c>
      <c r="AV64" s="1523"/>
      <c r="AW64" s="520" t="s">
        <v>439</v>
      </c>
      <c r="AX64" s="618" t="s">
        <v>348</v>
      </c>
      <c r="AY64" s="622" t="s">
        <v>306</v>
      </c>
      <c r="AZ64" s="622"/>
      <c r="BA64" s="622"/>
      <c r="BB64" s="622"/>
      <c r="BC64" s="622"/>
      <c r="BD64" s="622" t="s">
        <v>348</v>
      </c>
      <c r="BE64" s="622" t="s">
        <v>306</v>
      </c>
      <c r="BF64" s="622"/>
      <c r="BG64" s="622" t="s">
        <v>328</v>
      </c>
      <c r="BH64" s="622"/>
      <c r="BI64" s="622"/>
      <c r="BJ64" s="622"/>
      <c r="BK64" s="622"/>
      <c r="BL64" s="622"/>
      <c r="BM64" s="622"/>
      <c r="BN64" s="622"/>
      <c r="BO64" s="622"/>
      <c r="BP64" s="622"/>
      <c r="BQ64" s="622"/>
      <c r="BR64" s="622"/>
      <c r="BS64" s="622"/>
      <c r="BT64" s="622"/>
      <c r="BU64" s="622"/>
      <c r="BV64" s="622"/>
      <c r="BW64" s="622"/>
      <c r="BX64" s="622"/>
      <c r="BY64" s="622"/>
      <c r="BZ64" s="622"/>
      <c r="CA64" s="623"/>
      <c r="CB64" s="585">
        <v>2</v>
      </c>
      <c r="CC64" s="586">
        <v>2</v>
      </c>
      <c r="CD64" s="586">
        <v>1</v>
      </c>
      <c r="CE64" s="587">
        <v>0</v>
      </c>
      <c r="CF64" s="588">
        <v>3</v>
      </c>
      <c r="CG64" s="524">
        <v>4</v>
      </c>
      <c r="CH64" s="422"/>
    </row>
    <row r="65" spans="1:86" ht="20.100000000000001" customHeight="1">
      <c r="A65" s="416">
        <v>4</v>
      </c>
      <c r="B65" s="621"/>
      <c r="C65" s="519"/>
      <c r="D65" s="1523"/>
      <c r="E65" s="1523"/>
      <c r="F65" s="520"/>
      <c r="G65" s="618"/>
      <c r="H65" s="622"/>
      <c r="I65" s="622"/>
      <c r="J65" s="622"/>
      <c r="K65" s="622"/>
      <c r="L65" s="622"/>
      <c r="M65" s="622"/>
      <c r="N65" s="622"/>
      <c r="O65" s="622"/>
      <c r="P65" s="622"/>
      <c r="Q65" s="622"/>
      <c r="R65" s="622"/>
      <c r="S65" s="622"/>
      <c r="T65" s="622"/>
      <c r="U65" s="622"/>
      <c r="V65" s="622"/>
      <c r="W65" s="622"/>
      <c r="X65" s="622"/>
      <c r="Y65" s="622"/>
      <c r="Z65" s="622"/>
      <c r="AA65" s="622"/>
      <c r="AB65" s="622"/>
      <c r="AC65" s="622"/>
      <c r="AD65" s="622"/>
      <c r="AE65" s="622"/>
      <c r="AF65" s="622"/>
      <c r="AG65" s="622"/>
      <c r="AH65" s="622"/>
      <c r="AI65" s="622"/>
      <c r="AJ65" s="623"/>
      <c r="AK65" s="585">
        <f t="shared" si="35"/>
        <v>0</v>
      </c>
      <c r="AL65" s="586">
        <f t="shared" si="36"/>
        <v>0</v>
      </c>
      <c r="AM65" s="586">
        <f t="shared" si="32"/>
        <v>0</v>
      </c>
      <c r="AN65" s="587">
        <f t="shared" si="33"/>
        <v>0</v>
      </c>
      <c r="AO65" s="588">
        <f t="shared" si="37"/>
        <v>0</v>
      </c>
      <c r="AP65" s="524">
        <f t="shared" si="34"/>
        <v>0</v>
      </c>
      <c r="AQ65" s="422"/>
      <c r="AR65" s="423">
        <v>4</v>
      </c>
      <c r="AS65" s="1151" t="s">
        <v>395</v>
      </c>
      <c r="AT65" s="672" t="s">
        <v>358</v>
      </c>
      <c r="AU65" s="1541" t="s">
        <v>562</v>
      </c>
      <c r="AV65" s="1542"/>
      <c r="AW65" s="520" t="s">
        <v>439</v>
      </c>
      <c r="AX65" s="618" t="s">
        <v>348</v>
      </c>
      <c r="AY65" s="622" t="s">
        <v>306</v>
      </c>
      <c r="AZ65" s="622"/>
      <c r="BA65" s="622"/>
      <c r="BB65" s="622"/>
      <c r="BC65" s="622"/>
      <c r="BD65" s="622" t="s">
        <v>348</v>
      </c>
      <c r="BE65" s="622" t="s">
        <v>306</v>
      </c>
      <c r="BF65" s="622"/>
      <c r="BG65" s="622" t="s">
        <v>328</v>
      </c>
      <c r="BH65" s="622"/>
      <c r="BI65" s="622"/>
      <c r="BJ65" s="622"/>
      <c r="BK65" s="622"/>
      <c r="BL65" s="622"/>
      <c r="BM65" s="622"/>
      <c r="BN65" s="622"/>
      <c r="BO65" s="622"/>
      <c r="BP65" s="622"/>
      <c r="BQ65" s="622"/>
      <c r="BR65" s="622"/>
      <c r="BS65" s="622"/>
      <c r="BT65" s="622"/>
      <c r="BU65" s="622"/>
      <c r="BV65" s="622"/>
      <c r="BW65" s="622"/>
      <c r="BX65" s="622"/>
      <c r="BY65" s="622"/>
      <c r="BZ65" s="622"/>
      <c r="CA65" s="623"/>
      <c r="CB65" s="585">
        <v>2</v>
      </c>
      <c r="CC65" s="586">
        <v>2</v>
      </c>
      <c r="CD65" s="586">
        <v>1</v>
      </c>
      <c r="CE65" s="587">
        <v>0</v>
      </c>
      <c r="CF65" s="588">
        <v>3</v>
      </c>
      <c r="CG65" s="524">
        <v>4</v>
      </c>
      <c r="CH65" s="422"/>
    </row>
    <row r="66" spans="1:86" ht="20.100000000000001" customHeight="1">
      <c r="A66" s="416">
        <v>5</v>
      </c>
      <c r="B66" s="621"/>
      <c r="C66" s="519"/>
      <c r="D66" s="1523"/>
      <c r="E66" s="1523"/>
      <c r="F66" s="520"/>
      <c r="G66" s="618"/>
      <c r="H66" s="622"/>
      <c r="I66" s="622"/>
      <c r="J66" s="622"/>
      <c r="K66" s="622"/>
      <c r="L66" s="622"/>
      <c r="M66" s="622"/>
      <c r="N66" s="622"/>
      <c r="O66" s="622"/>
      <c r="P66" s="622"/>
      <c r="Q66" s="622"/>
      <c r="R66" s="622"/>
      <c r="S66" s="622"/>
      <c r="T66" s="622"/>
      <c r="U66" s="622"/>
      <c r="V66" s="622"/>
      <c r="W66" s="622"/>
      <c r="X66" s="622"/>
      <c r="Y66" s="622"/>
      <c r="Z66" s="622"/>
      <c r="AA66" s="622"/>
      <c r="AB66" s="622"/>
      <c r="AC66" s="622"/>
      <c r="AD66" s="622"/>
      <c r="AE66" s="622"/>
      <c r="AF66" s="622"/>
      <c r="AG66" s="622"/>
      <c r="AH66" s="622"/>
      <c r="AI66" s="622"/>
      <c r="AJ66" s="623"/>
      <c r="AK66" s="585">
        <f t="shared" si="35"/>
        <v>0</v>
      </c>
      <c r="AL66" s="586">
        <f t="shared" si="36"/>
        <v>0</v>
      </c>
      <c r="AM66" s="586">
        <f t="shared" si="32"/>
        <v>0</v>
      </c>
      <c r="AN66" s="587">
        <f t="shared" si="33"/>
        <v>0</v>
      </c>
      <c r="AO66" s="588">
        <f t="shared" si="37"/>
        <v>0</v>
      </c>
      <c r="AP66" s="524">
        <f t="shared" si="34"/>
        <v>0</v>
      </c>
      <c r="AQ66" s="422"/>
      <c r="AR66" s="423">
        <v>5</v>
      </c>
      <c r="AS66" s="621"/>
      <c r="AT66" s="519"/>
      <c r="AU66" s="1523"/>
      <c r="AV66" s="1523"/>
      <c r="AW66" s="520"/>
      <c r="AX66" s="618"/>
      <c r="AY66" s="622"/>
      <c r="AZ66" s="622"/>
      <c r="BA66" s="622"/>
      <c r="BB66" s="622"/>
      <c r="BC66" s="622"/>
      <c r="BD66" s="622"/>
      <c r="BE66" s="622"/>
      <c r="BF66" s="622"/>
      <c r="BG66" s="622"/>
      <c r="BH66" s="622"/>
      <c r="BI66" s="622"/>
      <c r="BJ66" s="622"/>
      <c r="BK66" s="622"/>
      <c r="BL66" s="622"/>
      <c r="BM66" s="622"/>
      <c r="BN66" s="622"/>
      <c r="BO66" s="622"/>
      <c r="BP66" s="622"/>
      <c r="BQ66" s="622"/>
      <c r="BR66" s="622"/>
      <c r="BS66" s="622"/>
      <c r="BT66" s="622"/>
      <c r="BU66" s="622"/>
      <c r="BV66" s="622"/>
      <c r="BW66" s="622"/>
      <c r="BX66" s="622"/>
      <c r="BY66" s="622"/>
      <c r="BZ66" s="622"/>
      <c r="CA66" s="623"/>
      <c r="CB66" s="585">
        <v>0</v>
      </c>
      <c r="CC66" s="586">
        <v>0</v>
      </c>
      <c r="CD66" s="586">
        <v>0</v>
      </c>
      <c r="CE66" s="587">
        <v>0</v>
      </c>
      <c r="CF66" s="588">
        <v>0</v>
      </c>
      <c r="CG66" s="524">
        <v>0</v>
      </c>
      <c r="CH66" s="422"/>
    </row>
    <row r="67" spans="1:86" ht="20.100000000000001" customHeight="1">
      <c r="A67" s="416">
        <v>6</v>
      </c>
      <c r="B67" s="621"/>
      <c r="C67" s="519"/>
      <c r="D67" s="1523"/>
      <c r="E67" s="1523"/>
      <c r="F67" s="520"/>
      <c r="G67" s="618"/>
      <c r="H67" s="622"/>
      <c r="I67" s="622"/>
      <c r="J67" s="622"/>
      <c r="K67" s="622"/>
      <c r="L67" s="622"/>
      <c r="M67" s="622"/>
      <c r="N67" s="622"/>
      <c r="O67" s="622"/>
      <c r="P67" s="622"/>
      <c r="Q67" s="622"/>
      <c r="R67" s="622"/>
      <c r="S67" s="622"/>
      <c r="T67" s="622"/>
      <c r="U67" s="622"/>
      <c r="V67" s="622"/>
      <c r="W67" s="622"/>
      <c r="X67" s="622"/>
      <c r="Y67" s="622"/>
      <c r="Z67" s="622"/>
      <c r="AA67" s="622"/>
      <c r="AB67" s="622"/>
      <c r="AC67" s="622"/>
      <c r="AD67" s="622"/>
      <c r="AE67" s="622"/>
      <c r="AF67" s="622"/>
      <c r="AG67" s="622"/>
      <c r="AH67" s="622"/>
      <c r="AI67" s="622"/>
      <c r="AJ67" s="623"/>
      <c r="AK67" s="585">
        <f t="shared" si="35"/>
        <v>0</v>
      </c>
      <c r="AL67" s="586">
        <f t="shared" si="36"/>
        <v>0</v>
      </c>
      <c r="AM67" s="586">
        <f t="shared" si="32"/>
        <v>0</v>
      </c>
      <c r="AN67" s="587">
        <f t="shared" si="33"/>
        <v>0</v>
      </c>
      <c r="AO67" s="588">
        <f t="shared" si="37"/>
        <v>0</v>
      </c>
      <c r="AP67" s="524">
        <f t="shared" si="34"/>
        <v>0</v>
      </c>
      <c r="AQ67" s="422"/>
      <c r="AR67" s="423">
        <v>6</v>
      </c>
      <c r="AS67" s="621"/>
      <c r="AT67" s="519"/>
      <c r="AU67" s="1523"/>
      <c r="AV67" s="1523"/>
      <c r="AW67" s="520"/>
      <c r="AX67" s="618"/>
      <c r="AY67" s="622"/>
      <c r="AZ67" s="622"/>
      <c r="BA67" s="622"/>
      <c r="BB67" s="622"/>
      <c r="BC67" s="622"/>
      <c r="BD67" s="622"/>
      <c r="BE67" s="622"/>
      <c r="BF67" s="622"/>
      <c r="BG67" s="622"/>
      <c r="BH67" s="622"/>
      <c r="BI67" s="622"/>
      <c r="BJ67" s="622"/>
      <c r="BK67" s="622"/>
      <c r="BL67" s="622"/>
      <c r="BM67" s="622"/>
      <c r="BN67" s="622"/>
      <c r="BO67" s="622"/>
      <c r="BP67" s="622"/>
      <c r="BQ67" s="622"/>
      <c r="BR67" s="622"/>
      <c r="BS67" s="622"/>
      <c r="BT67" s="622"/>
      <c r="BU67" s="622"/>
      <c r="BV67" s="622"/>
      <c r="BW67" s="622"/>
      <c r="BX67" s="622"/>
      <c r="BY67" s="622"/>
      <c r="BZ67" s="622"/>
      <c r="CA67" s="623"/>
      <c r="CB67" s="585">
        <v>0</v>
      </c>
      <c r="CC67" s="586">
        <v>0</v>
      </c>
      <c r="CD67" s="586">
        <v>0</v>
      </c>
      <c r="CE67" s="587">
        <v>0</v>
      </c>
      <c r="CF67" s="588">
        <v>0</v>
      </c>
      <c r="CG67" s="524">
        <v>0</v>
      </c>
      <c r="CH67" s="422"/>
    </row>
    <row r="68" spans="1:86" ht="20.100000000000001" customHeight="1">
      <c r="A68" s="416">
        <v>7</v>
      </c>
      <c r="B68" s="621"/>
      <c r="C68" s="519"/>
      <c r="D68" s="1523"/>
      <c r="E68" s="1523"/>
      <c r="F68" s="520"/>
      <c r="G68" s="618"/>
      <c r="H68" s="622"/>
      <c r="I68" s="622"/>
      <c r="J68" s="622"/>
      <c r="K68" s="622"/>
      <c r="L68" s="622"/>
      <c r="M68" s="622"/>
      <c r="N68" s="622"/>
      <c r="O68" s="622"/>
      <c r="P68" s="622"/>
      <c r="Q68" s="622"/>
      <c r="R68" s="622"/>
      <c r="S68" s="622"/>
      <c r="T68" s="622"/>
      <c r="U68" s="622"/>
      <c r="V68" s="622"/>
      <c r="W68" s="622"/>
      <c r="X68" s="622"/>
      <c r="Y68" s="622"/>
      <c r="Z68" s="622"/>
      <c r="AA68" s="622"/>
      <c r="AB68" s="622"/>
      <c r="AC68" s="622"/>
      <c r="AD68" s="622"/>
      <c r="AE68" s="622"/>
      <c r="AF68" s="622"/>
      <c r="AG68" s="622"/>
      <c r="AH68" s="622"/>
      <c r="AI68" s="622"/>
      <c r="AJ68" s="623"/>
      <c r="AK68" s="585">
        <f t="shared" si="35"/>
        <v>0</v>
      </c>
      <c r="AL68" s="586">
        <f t="shared" si="36"/>
        <v>0</v>
      </c>
      <c r="AM68" s="586">
        <f t="shared" si="32"/>
        <v>0</v>
      </c>
      <c r="AN68" s="587">
        <f t="shared" si="33"/>
        <v>0</v>
      </c>
      <c r="AO68" s="588">
        <f t="shared" si="37"/>
        <v>0</v>
      </c>
      <c r="AP68" s="524">
        <f t="shared" si="34"/>
        <v>0</v>
      </c>
      <c r="AQ68" s="422"/>
      <c r="AR68" s="423">
        <v>7</v>
      </c>
      <c r="AS68" s="621"/>
      <c r="AT68" s="519"/>
      <c r="AU68" s="1523"/>
      <c r="AV68" s="1523"/>
      <c r="AW68" s="520"/>
      <c r="AX68" s="618"/>
      <c r="AY68" s="622"/>
      <c r="AZ68" s="622"/>
      <c r="BA68" s="622"/>
      <c r="BB68" s="622"/>
      <c r="BC68" s="622"/>
      <c r="BD68" s="622"/>
      <c r="BE68" s="622"/>
      <c r="BF68" s="622"/>
      <c r="BG68" s="622"/>
      <c r="BH68" s="622"/>
      <c r="BI68" s="622"/>
      <c r="BJ68" s="622"/>
      <c r="BK68" s="622"/>
      <c r="BL68" s="622"/>
      <c r="BM68" s="622"/>
      <c r="BN68" s="622"/>
      <c r="BO68" s="622"/>
      <c r="BP68" s="622"/>
      <c r="BQ68" s="622"/>
      <c r="BR68" s="622"/>
      <c r="BS68" s="622"/>
      <c r="BT68" s="622"/>
      <c r="BU68" s="622"/>
      <c r="BV68" s="622"/>
      <c r="BW68" s="622"/>
      <c r="BX68" s="622"/>
      <c r="BY68" s="622"/>
      <c r="BZ68" s="622"/>
      <c r="CA68" s="623"/>
      <c r="CB68" s="585">
        <v>0</v>
      </c>
      <c r="CC68" s="586">
        <v>0</v>
      </c>
      <c r="CD68" s="586">
        <v>0</v>
      </c>
      <c r="CE68" s="587">
        <v>0</v>
      </c>
      <c r="CF68" s="588">
        <v>0</v>
      </c>
      <c r="CG68" s="524">
        <v>0</v>
      </c>
      <c r="CH68" s="422"/>
    </row>
    <row r="69" spans="1:86" ht="20.100000000000001" customHeight="1">
      <c r="A69" s="416">
        <v>8</v>
      </c>
      <c r="B69" s="621"/>
      <c r="C69" s="519"/>
      <c r="D69" s="1523"/>
      <c r="E69" s="1523"/>
      <c r="F69" s="520"/>
      <c r="G69" s="618"/>
      <c r="H69" s="622"/>
      <c r="I69" s="622"/>
      <c r="J69" s="622"/>
      <c r="K69" s="622"/>
      <c r="L69" s="622"/>
      <c r="M69" s="622"/>
      <c r="N69" s="622"/>
      <c r="O69" s="622"/>
      <c r="P69" s="622"/>
      <c r="Q69" s="622"/>
      <c r="R69" s="622"/>
      <c r="S69" s="622"/>
      <c r="T69" s="622"/>
      <c r="U69" s="622"/>
      <c r="V69" s="622"/>
      <c r="W69" s="622"/>
      <c r="X69" s="622"/>
      <c r="Y69" s="622"/>
      <c r="Z69" s="622"/>
      <c r="AA69" s="622"/>
      <c r="AB69" s="622"/>
      <c r="AC69" s="622"/>
      <c r="AD69" s="622"/>
      <c r="AE69" s="622"/>
      <c r="AF69" s="622"/>
      <c r="AG69" s="622"/>
      <c r="AH69" s="622"/>
      <c r="AI69" s="622"/>
      <c r="AJ69" s="623"/>
      <c r="AK69" s="585">
        <f t="shared" si="35"/>
        <v>0</v>
      </c>
      <c r="AL69" s="586">
        <f t="shared" si="36"/>
        <v>0</v>
      </c>
      <c r="AM69" s="586">
        <f t="shared" si="32"/>
        <v>0</v>
      </c>
      <c r="AN69" s="587">
        <f t="shared" si="33"/>
        <v>0</v>
      </c>
      <c r="AO69" s="588">
        <f t="shared" si="37"/>
        <v>0</v>
      </c>
      <c r="AP69" s="524">
        <f t="shared" si="34"/>
        <v>0</v>
      </c>
      <c r="AQ69" s="422"/>
      <c r="AR69" s="423">
        <v>8</v>
      </c>
      <c r="AS69" s="621"/>
      <c r="AT69" s="519"/>
      <c r="AU69" s="1523"/>
      <c r="AV69" s="1523"/>
      <c r="AW69" s="520"/>
      <c r="AX69" s="618"/>
      <c r="AY69" s="622"/>
      <c r="AZ69" s="622"/>
      <c r="BA69" s="622"/>
      <c r="BB69" s="622"/>
      <c r="BC69" s="622"/>
      <c r="BD69" s="622"/>
      <c r="BE69" s="622"/>
      <c r="BF69" s="622"/>
      <c r="BG69" s="622"/>
      <c r="BH69" s="622"/>
      <c r="BI69" s="622"/>
      <c r="BJ69" s="622"/>
      <c r="BK69" s="622"/>
      <c r="BL69" s="622"/>
      <c r="BM69" s="622"/>
      <c r="BN69" s="622"/>
      <c r="BO69" s="622"/>
      <c r="BP69" s="622"/>
      <c r="BQ69" s="622"/>
      <c r="BR69" s="622"/>
      <c r="BS69" s="622"/>
      <c r="BT69" s="622"/>
      <c r="BU69" s="622"/>
      <c r="BV69" s="622"/>
      <c r="BW69" s="622"/>
      <c r="BX69" s="622"/>
      <c r="BY69" s="622"/>
      <c r="BZ69" s="622"/>
      <c r="CA69" s="623"/>
      <c r="CB69" s="585">
        <v>0</v>
      </c>
      <c r="CC69" s="586">
        <v>0</v>
      </c>
      <c r="CD69" s="586">
        <v>0</v>
      </c>
      <c r="CE69" s="587">
        <v>0</v>
      </c>
      <c r="CF69" s="588">
        <v>0</v>
      </c>
      <c r="CG69" s="524">
        <v>0</v>
      </c>
      <c r="CH69" s="422"/>
    </row>
    <row r="70" spans="1:86" ht="20.100000000000001" customHeight="1">
      <c r="A70" s="416">
        <v>9</v>
      </c>
      <c r="B70" s="621"/>
      <c r="C70" s="519"/>
      <c r="D70" s="1523"/>
      <c r="E70" s="1523"/>
      <c r="F70" s="520"/>
      <c r="G70" s="618"/>
      <c r="H70" s="622"/>
      <c r="I70" s="622"/>
      <c r="J70" s="622"/>
      <c r="K70" s="622"/>
      <c r="L70" s="622"/>
      <c r="M70" s="622"/>
      <c r="N70" s="622"/>
      <c r="O70" s="622"/>
      <c r="P70" s="622"/>
      <c r="Q70" s="622"/>
      <c r="R70" s="622"/>
      <c r="S70" s="622"/>
      <c r="T70" s="622"/>
      <c r="U70" s="622"/>
      <c r="V70" s="622"/>
      <c r="W70" s="622"/>
      <c r="X70" s="622"/>
      <c r="Y70" s="622"/>
      <c r="Z70" s="622"/>
      <c r="AA70" s="622"/>
      <c r="AB70" s="622"/>
      <c r="AC70" s="622"/>
      <c r="AD70" s="622"/>
      <c r="AE70" s="622"/>
      <c r="AF70" s="622"/>
      <c r="AG70" s="622"/>
      <c r="AH70" s="622"/>
      <c r="AI70" s="622"/>
      <c r="AJ70" s="623"/>
      <c r="AK70" s="585">
        <f t="shared" si="35"/>
        <v>0</v>
      </c>
      <c r="AL70" s="586">
        <f t="shared" si="36"/>
        <v>0</v>
      </c>
      <c r="AM70" s="586">
        <f t="shared" si="32"/>
        <v>0</v>
      </c>
      <c r="AN70" s="587">
        <f t="shared" si="33"/>
        <v>0</v>
      </c>
      <c r="AO70" s="588">
        <f t="shared" si="37"/>
        <v>0</v>
      </c>
      <c r="AP70" s="524">
        <f t="shared" si="34"/>
        <v>0</v>
      </c>
      <c r="AQ70" s="422"/>
      <c r="AR70" s="423">
        <v>9</v>
      </c>
      <c r="AS70" s="621"/>
      <c r="AT70" s="519"/>
      <c r="AU70" s="1523"/>
      <c r="AV70" s="1523"/>
      <c r="AW70" s="520"/>
      <c r="AX70" s="618"/>
      <c r="AY70" s="622"/>
      <c r="AZ70" s="622"/>
      <c r="BA70" s="622"/>
      <c r="BB70" s="622"/>
      <c r="BC70" s="622"/>
      <c r="BD70" s="622"/>
      <c r="BE70" s="622"/>
      <c r="BF70" s="622"/>
      <c r="BG70" s="622"/>
      <c r="BH70" s="622"/>
      <c r="BI70" s="622"/>
      <c r="BJ70" s="622"/>
      <c r="BK70" s="622"/>
      <c r="BL70" s="622"/>
      <c r="BM70" s="622"/>
      <c r="BN70" s="622"/>
      <c r="BO70" s="622"/>
      <c r="BP70" s="622"/>
      <c r="BQ70" s="622"/>
      <c r="BR70" s="622"/>
      <c r="BS70" s="622"/>
      <c r="BT70" s="622"/>
      <c r="BU70" s="622"/>
      <c r="BV70" s="622"/>
      <c r="BW70" s="622"/>
      <c r="BX70" s="622"/>
      <c r="BY70" s="622"/>
      <c r="BZ70" s="622"/>
      <c r="CA70" s="623"/>
      <c r="CB70" s="585">
        <v>0</v>
      </c>
      <c r="CC70" s="586">
        <v>0</v>
      </c>
      <c r="CD70" s="586">
        <v>0</v>
      </c>
      <c r="CE70" s="587">
        <v>0</v>
      </c>
      <c r="CF70" s="588">
        <v>0</v>
      </c>
      <c r="CG70" s="524">
        <v>0</v>
      </c>
      <c r="CH70" s="422"/>
    </row>
    <row r="71" spans="1:86" ht="20.100000000000001" customHeight="1">
      <c r="A71" s="416">
        <v>10</v>
      </c>
      <c r="B71" s="621"/>
      <c r="C71" s="519"/>
      <c r="D71" s="1523"/>
      <c r="E71" s="1523"/>
      <c r="F71" s="520"/>
      <c r="G71" s="618"/>
      <c r="H71" s="622"/>
      <c r="I71" s="622"/>
      <c r="J71" s="622"/>
      <c r="K71" s="622"/>
      <c r="L71" s="622"/>
      <c r="M71" s="622"/>
      <c r="N71" s="622"/>
      <c r="O71" s="622"/>
      <c r="P71" s="622"/>
      <c r="Q71" s="622"/>
      <c r="R71" s="622"/>
      <c r="S71" s="622"/>
      <c r="T71" s="622"/>
      <c r="U71" s="622"/>
      <c r="V71" s="622"/>
      <c r="W71" s="622"/>
      <c r="X71" s="622"/>
      <c r="Y71" s="622"/>
      <c r="Z71" s="622"/>
      <c r="AA71" s="622"/>
      <c r="AB71" s="622"/>
      <c r="AC71" s="622"/>
      <c r="AD71" s="622"/>
      <c r="AE71" s="622"/>
      <c r="AF71" s="622"/>
      <c r="AG71" s="622"/>
      <c r="AH71" s="622"/>
      <c r="AI71" s="622"/>
      <c r="AJ71" s="623"/>
      <c r="AK71" s="585">
        <f t="shared" si="35"/>
        <v>0</v>
      </c>
      <c r="AL71" s="586">
        <f t="shared" si="36"/>
        <v>0</v>
      </c>
      <c r="AM71" s="586">
        <f t="shared" si="32"/>
        <v>0</v>
      </c>
      <c r="AN71" s="587">
        <f t="shared" si="33"/>
        <v>0</v>
      </c>
      <c r="AO71" s="588">
        <f t="shared" si="37"/>
        <v>0</v>
      </c>
      <c r="AP71" s="524">
        <f t="shared" si="34"/>
        <v>0</v>
      </c>
      <c r="AQ71" s="422"/>
      <c r="AR71" s="423">
        <v>10</v>
      </c>
      <c r="AS71" s="621"/>
      <c r="AT71" s="519"/>
      <c r="AU71" s="1523"/>
      <c r="AV71" s="1523"/>
      <c r="AW71" s="520"/>
      <c r="AX71" s="618"/>
      <c r="AY71" s="622"/>
      <c r="AZ71" s="622"/>
      <c r="BA71" s="622"/>
      <c r="BB71" s="622"/>
      <c r="BC71" s="622"/>
      <c r="BD71" s="622"/>
      <c r="BE71" s="622"/>
      <c r="BF71" s="622"/>
      <c r="BG71" s="622"/>
      <c r="BH71" s="622"/>
      <c r="BI71" s="622"/>
      <c r="BJ71" s="622"/>
      <c r="BK71" s="622"/>
      <c r="BL71" s="622"/>
      <c r="BM71" s="622"/>
      <c r="BN71" s="622"/>
      <c r="BO71" s="622"/>
      <c r="BP71" s="622"/>
      <c r="BQ71" s="622"/>
      <c r="BR71" s="622"/>
      <c r="BS71" s="622"/>
      <c r="BT71" s="622"/>
      <c r="BU71" s="622"/>
      <c r="BV71" s="622"/>
      <c r="BW71" s="622"/>
      <c r="BX71" s="622"/>
      <c r="BY71" s="622"/>
      <c r="BZ71" s="622"/>
      <c r="CA71" s="623"/>
      <c r="CB71" s="585">
        <v>0</v>
      </c>
      <c r="CC71" s="586">
        <v>0</v>
      </c>
      <c r="CD71" s="586">
        <v>0</v>
      </c>
      <c r="CE71" s="587">
        <v>0</v>
      </c>
      <c r="CF71" s="588">
        <v>0</v>
      </c>
      <c r="CG71" s="524">
        <v>0</v>
      </c>
      <c r="CH71" s="422"/>
    </row>
    <row r="72" spans="1:86" ht="20.100000000000001" customHeight="1">
      <c r="A72" s="416">
        <v>11</v>
      </c>
      <c r="B72" s="621"/>
      <c r="C72" s="519"/>
      <c r="D72" s="1523"/>
      <c r="E72" s="1523"/>
      <c r="F72" s="520"/>
      <c r="G72" s="618"/>
      <c r="H72" s="622"/>
      <c r="I72" s="622"/>
      <c r="J72" s="622"/>
      <c r="K72" s="622"/>
      <c r="L72" s="622"/>
      <c r="M72" s="622"/>
      <c r="N72" s="622"/>
      <c r="O72" s="622"/>
      <c r="P72" s="622"/>
      <c r="Q72" s="622"/>
      <c r="R72" s="622"/>
      <c r="S72" s="622"/>
      <c r="T72" s="622"/>
      <c r="U72" s="622"/>
      <c r="V72" s="622"/>
      <c r="W72" s="622"/>
      <c r="X72" s="622"/>
      <c r="Y72" s="622"/>
      <c r="Z72" s="622"/>
      <c r="AA72" s="622"/>
      <c r="AB72" s="622"/>
      <c r="AC72" s="622"/>
      <c r="AD72" s="622"/>
      <c r="AE72" s="622"/>
      <c r="AF72" s="622"/>
      <c r="AG72" s="622"/>
      <c r="AH72" s="622"/>
      <c r="AI72" s="622"/>
      <c r="AJ72" s="623"/>
      <c r="AK72" s="585">
        <f t="shared" si="35"/>
        <v>0</v>
      </c>
      <c r="AL72" s="586">
        <f t="shared" si="36"/>
        <v>0</v>
      </c>
      <c r="AM72" s="586">
        <f t="shared" si="32"/>
        <v>0</v>
      </c>
      <c r="AN72" s="587">
        <f t="shared" si="33"/>
        <v>0</v>
      </c>
      <c r="AO72" s="588">
        <f t="shared" si="37"/>
        <v>0</v>
      </c>
      <c r="AP72" s="524">
        <f t="shared" si="34"/>
        <v>0</v>
      </c>
      <c r="AQ72" s="422"/>
      <c r="AR72" s="423">
        <v>11</v>
      </c>
      <c r="AS72" s="621"/>
      <c r="AT72" s="519"/>
      <c r="AU72" s="1523"/>
      <c r="AV72" s="1523"/>
      <c r="AW72" s="520"/>
      <c r="AX72" s="618"/>
      <c r="AY72" s="622"/>
      <c r="AZ72" s="622"/>
      <c r="BA72" s="622"/>
      <c r="BB72" s="622"/>
      <c r="BC72" s="622"/>
      <c r="BD72" s="622"/>
      <c r="BE72" s="622"/>
      <c r="BF72" s="622"/>
      <c r="BG72" s="622"/>
      <c r="BH72" s="622"/>
      <c r="BI72" s="622"/>
      <c r="BJ72" s="622"/>
      <c r="BK72" s="622"/>
      <c r="BL72" s="622"/>
      <c r="BM72" s="622"/>
      <c r="BN72" s="622"/>
      <c r="BO72" s="622"/>
      <c r="BP72" s="622"/>
      <c r="BQ72" s="622"/>
      <c r="BR72" s="622"/>
      <c r="BS72" s="622"/>
      <c r="BT72" s="622"/>
      <c r="BU72" s="622"/>
      <c r="BV72" s="622"/>
      <c r="BW72" s="622"/>
      <c r="BX72" s="622"/>
      <c r="BY72" s="622"/>
      <c r="BZ72" s="622"/>
      <c r="CA72" s="623"/>
      <c r="CB72" s="585">
        <v>0</v>
      </c>
      <c r="CC72" s="586">
        <v>0</v>
      </c>
      <c r="CD72" s="586">
        <v>0</v>
      </c>
      <c r="CE72" s="587">
        <v>0</v>
      </c>
      <c r="CF72" s="588">
        <v>0</v>
      </c>
      <c r="CG72" s="524">
        <v>0</v>
      </c>
      <c r="CH72" s="422"/>
    </row>
    <row r="73" spans="1:86" ht="20.100000000000001" customHeight="1">
      <c r="A73" s="416">
        <v>12</v>
      </c>
      <c r="B73" s="621"/>
      <c r="C73" s="519"/>
      <c r="D73" s="1523"/>
      <c r="E73" s="1523"/>
      <c r="F73" s="520"/>
      <c r="G73" s="618"/>
      <c r="H73" s="622"/>
      <c r="I73" s="622"/>
      <c r="J73" s="622"/>
      <c r="K73" s="622"/>
      <c r="L73" s="622"/>
      <c r="M73" s="622"/>
      <c r="N73" s="622"/>
      <c r="O73" s="622"/>
      <c r="P73" s="622"/>
      <c r="Q73" s="622"/>
      <c r="R73" s="622"/>
      <c r="S73" s="622"/>
      <c r="T73" s="622"/>
      <c r="U73" s="622"/>
      <c r="V73" s="622"/>
      <c r="W73" s="622"/>
      <c r="X73" s="622"/>
      <c r="Y73" s="622"/>
      <c r="Z73" s="622"/>
      <c r="AA73" s="622"/>
      <c r="AB73" s="622"/>
      <c r="AC73" s="622"/>
      <c r="AD73" s="622"/>
      <c r="AE73" s="622"/>
      <c r="AF73" s="622"/>
      <c r="AG73" s="622"/>
      <c r="AH73" s="622"/>
      <c r="AI73" s="622"/>
      <c r="AJ73" s="623"/>
      <c r="AK73" s="585">
        <f t="shared" si="35"/>
        <v>0</v>
      </c>
      <c r="AL73" s="586">
        <f t="shared" si="36"/>
        <v>0</v>
      </c>
      <c r="AM73" s="586">
        <f t="shared" si="32"/>
        <v>0</v>
      </c>
      <c r="AN73" s="587">
        <f t="shared" si="33"/>
        <v>0</v>
      </c>
      <c r="AO73" s="588">
        <f t="shared" si="37"/>
        <v>0</v>
      </c>
      <c r="AP73" s="524">
        <f t="shared" si="34"/>
        <v>0</v>
      </c>
      <c r="AQ73" s="422"/>
      <c r="AR73" s="423">
        <v>12</v>
      </c>
      <c r="AS73" s="621"/>
      <c r="AT73" s="519"/>
      <c r="AU73" s="1523"/>
      <c r="AV73" s="1523"/>
      <c r="AW73" s="520"/>
      <c r="AX73" s="618"/>
      <c r="AY73" s="622"/>
      <c r="AZ73" s="622"/>
      <c r="BA73" s="622"/>
      <c r="BB73" s="622"/>
      <c r="BC73" s="622"/>
      <c r="BD73" s="622"/>
      <c r="BE73" s="622"/>
      <c r="BF73" s="622"/>
      <c r="BG73" s="622"/>
      <c r="BH73" s="622"/>
      <c r="BI73" s="622"/>
      <c r="BJ73" s="622"/>
      <c r="BK73" s="622"/>
      <c r="BL73" s="622"/>
      <c r="BM73" s="622"/>
      <c r="BN73" s="622"/>
      <c r="BO73" s="622"/>
      <c r="BP73" s="622"/>
      <c r="BQ73" s="622"/>
      <c r="BR73" s="622"/>
      <c r="BS73" s="622"/>
      <c r="BT73" s="622"/>
      <c r="BU73" s="622"/>
      <c r="BV73" s="622"/>
      <c r="BW73" s="622"/>
      <c r="BX73" s="622"/>
      <c r="BY73" s="622"/>
      <c r="BZ73" s="622"/>
      <c r="CA73" s="623"/>
      <c r="CB73" s="585">
        <v>0</v>
      </c>
      <c r="CC73" s="586">
        <v>0</v>
      </c>
      <c r="CD73" s="586">
        <v>0</v>
      </c>
      <c r="CE73" s="587">
        <v>0</v>
      </c>
      <c r="CF73" s="588">
        <v>0</v>
      </c>
      <c r="CG73" s="524">
        <v>0</v>
      </c>
      <c r="CH73" s="422"/>
    </row>
    <row r="74" spans="1:86" ht="20.100000000000001" customHeight="1">
      <c r="A74" s="416">
        <v>13</v>
      </c>
      <c r="B74" s="621"/>
      <c r="C74" s="519"/>
      <c r="D74" s="1523"/>
      <c r="E74" s="1523"/>
      <c r="F74" s="520"/>
      <c r="G74" s="618"/>
      <c r="H74" s="622"/>
      <c r="I74" s="622"/>
      <c r="J74" s="622"/>
      <c r="K74" s="622"/>
      <c r="L74" s="622"/>
      <c r="M74" s="622"/>
      <c r="N74" s="622"/>
      <c r="O74" s="622"/>
      <c r="P74" s="622"/>
      <c r="Q74" s="622"/>
      <c r="R74" s="622"/>
      <c r="S74" s="622"/>
      <c r="T74" s="622"/>
      <c r="U74" s="622"/>
      <c r="V74" s="622"/>
      <c r="W74" s="622"/>
      <c r="X74" s="622"/>
      <c r="Y74" s="622"/>
      <c r="Z74" s="622"/>
      <c r="AA74" s="622"/>
      <c r="AB74" s="622"/>
      <c r="AC74" s="622"/>
      <c r="AD74" s="622"/>
      <c r="AE74" s="622"/>
      <c r="AF74" s="622"/>
      <c r="AG74" s="622"/>
      <c r="AH74" s="622"/>
      <c r="AI74" s="622"/>
      <c r="AJ74" s="623"/>
      <c r="AK74" s="585">
        <f t="shared" si="35"/>
        <v>0</v>
      </c>
      <c r="AL74" s="586">
        <f t="shared" si="36"/>
        <v>0</v>
      </c>
      <c r="AM74" s="586">
        <f t="shared" si="32"/>
        <v>0</v>
      </c>
      <c r="AN74" s="587">
        <f t="shared" si="33"/>
        <v>0</v>
      </c>
      <c r="AO74" s="588">
        <f t="shared" si="37"/>
        <v>0</v>
      </c>
      <c r="AP74" s="524">
        <f t="shared" si="34"/>
        <v>0</v>
      </c>
      <c r="AQ74" s="422"/>
      <c r="AR74" s="423">
        <v>13</v>
      </c>
      <c r="AS74" s="621"/>
      <c r="AT74" s="519"/>
      <c r="AU74" s="1523"/>
      <c r="AV74" s="1523"/>
      <c r="AW74" s="520"/>
      <c r="AX74" s="618"/>
      <c r="AY74" s="622"/>
      <c r="AZ74" s="622"/>
      <c r="BA74" s="622"/>
      <c r="BB74" s="622"/>
      <c r="BC74" s="622"/>
      <c r="BD74" s="622"/>
      <c r="BE74" s="622"/>
      <c r="BF74" s="622"/>
      <c r="BG74" s="622"/>
      <c r="BH74" s="622"/>
      <c r="BI74" s="622"/>
      <c r="BJ74" s="622"/>
      <c r="BK74" s="622"/>
      <c r="BL74" s="622"/>
      <c r="BM74" s="622"/>
      <c r="BN74" s="622"/>
      <c r="BO74" s="622"/>
      <c r="BP74" s="622"/>
      <c r="BQ74" s="622"/>
      <c r="BR74" s="622"/>
      <c r="BS74" s="622"/>
      <c r="BT74" s="622"/>
      <c r="BU74" s="622"/>
      <c r="BV74" s="622"/>
      <c r="BW74" s="622"/>
      <c r="BX74" s="622"/>
      <c r="BY74" s="622"/>
      <c r="BZ74" s="622"/>
      <c r="CA74" s="623"/>
      <c r="CB74" s="585">
        <v>0</v>
      </c>
      <c r="CC74" s="586">
        <v>0</v>
      </c>
      <c r="CD74" s="586">
        <v>0</v>
      </c>
      <c r="CE74" s="587">
        <v>0</v>
      </c>
      <c r="CF74" s="588">
        <v>0</v>
      </c>
      <c r="CG74" s="524">
        <v>0</v>
      </c>
      <c r="CH74" s="422"/>
    </row>
    <row r="75" spans="1:86" ht="20.100000000000001" customHeight="1">
      <c r="A75" s="416">
        <v>14</v>
      </c>
      <c r="B75" s="621"/>
      <c r="C75" s="519"/>
      <c r="D75" s="1523"/>
      <c r="E75" s="1523"/>
      <c r="F75" s="520"/>
      <c r="G75" s="618"/>
      <c r="H75" s="622"/>
      <c r="I75" s="622"/>
      <c r="J75" s="622"/>
      <c r="K75" s="622"/>
      <c r="L75" s="622"/>
      <c r="M75" s="622"/>
      <c r="N75" s="622"/>
      <c r="O75" s="622"/>
      <c r="P75" s="622"/>
      <c r="Q75" s="622"/>
      <c r="R75" s="622"/>
      <c r="S75" s="622"/>
      <c r="T75" s="622"/>
      <c r="U75" s="622"/>
      <c r="V75" s="622"/>
      <c r="W75" s="622"/>
      <c r="X75" s="622"/>
      <c r="Y75" s="622"/>
      <c r="Z75" s="622"/>
      <c r="AA75" s="622"/>
      <c r="AB75" s="622"/>
      <c r="AC75" s="622"/>
      <c r="AD75" s="622"/>
      <c r="AE75" s="622"/>
      <c r="AF75" s="622"/>
      <c r="AG75" s="622"/>
      <c r="AH75" s="622"/>
      <c r="AI75" s="622"/>
      <c r="AJ75" s="623"/>
      <c r="AK75" s="585">
        <f t="shared" si="35"/>
        <v>0</v>
      </c>
      <c r="AL75" s="586">
        <f t="shared" si="36"/>
        <v>0</v>
      </c>
      <c r="AM75" s="586">
        <f t="shared" si="32"/>
        <v>0</v>
      </c>
      <c r="AN75" s="587">
        <f t="shared" si="33"/>
        <v>0</v>
      </c>
      <c r="AO75" s="588">
        <f t="shared" si="37"/>
        <v>0</v>
      </c>
      <c r="AP75" s="524">
        <f t="shared" si="34"/>
        <v>0</v>
      </c>
      <c r="AQ75" s="422"/>
      <c r="AR75" s="423">
        <v>14</v>
      </c>
      <c r="AS75" s="621"/>
      <c r="AT75" s="519"/>
      <c r="AU75" s="1523"/>
      <c r="AV75" s="1523"/>
      <c r="AW75" s="520"/>
      <c r="AX75" s="618"/>
      <c r="AY75" s="622"/>
      <c r="AZ75" s="622"/>
      <c r="BA75" s="622"/>
      <c r="BB75" s="622"/>
      <c r="BC75" s="622"/>
      <c r="BD75" s="622"/>
      <c r="BE75" s="622"/>
      <c r="BF75" s="622"/>
      <c r="BG75" s="622"/>
      <c r="BH75" s="622"/>
      <c r="BI75" s="622"/>
      <c r="BJ75" s="622"/>
      <c r="BK75" s="622"/>
      <c r="BL75" s="622"/>
      <c r="BM75" s="622"/>
      <c r="BN75" s="622"/>
      <c r="BO75" s="622"/>
      <c r="BP75" s="622"/>
      <c r="BQ75" s="622"/>
      <c r="BR75" s="622"/>
      <c r="BS75" s="622"/>
      <c r="BT75" s="622"/>
      <c r="BU75" s="622"/>
      <c r="BV75" s="622"/>
      <c r="BW75" s="622"/>
      <c r="BX75" s="622"/>
      <c r="BY75" s="622"/>
      <c r="BZ75" s="622"/>
      <c r="CA75" s="623"/>
      <c r="CB75" s="585">
        <v>0</v>
      </c>
      <c r="CC75" s="586">
        <v>0</v>
      </c>
      <c r="CD75" s="586">
        <v>0</v>
      </c>
      <c r="CE75" s="587">
        <v>0</v>
      </c>
      <c r="CF75" s="588">
        <v>0</v>
      </c>
      <c r="CG75" s="524">
        <v>0</v>
      </c>
      <c r="CH75" s="422"/>
    </row>
    <row r="76" spans="1:86" ht="20.100000000000001" customHeight="1">
      <c r="A76" s="416">
        <v>15</v>
      </c>
      <c r="B76" s="621"/>
      <c r="C76" s="519"/>
      <c r="D76" s="1523"/>
      <c r="E76" s="1523"/>
      <c r="F76" s="520"/>
      <c r="G76" s="618"/>
      <c r="H76" s="622"/>
      <c r="I76" s="622"/>
      <c r="J76" s="622"/>
      <c r="K76" s="622"/>
      <c r="L76" s="622"/>
      <c r="M76" s="622"/>
      <c r="N76" s="622"/>
      <c r="O76" s="622"/>
      <c r="P76" s="622"/>
      <c r="Q76" s="622"/>
      <c r="R76" s="622"/>
      <c r="S76" s="622"/>
      <c r="T76" s="622"/>
      <c r="U76" s="622"/>
      <c r="V76" s="622"/>
      <c r="W76" s="622"/>
      <c r="X76" s="622"/>
      <c r="Y76" s="622"/>
      <c r="Z76" s="622"/>
      <c r="AA76" s="622"/>
      <c r="AB76" s="622"/>
      <c r="AC76" s="622"/>
      <c r="AD76" s="622"/>
      <c r="AE76" s="622"/>
      <c r="AF76" s="622"/>
      <c r="AG76" s="622"/>
      <c r="AH76" s="622"/>
      <c r="AI76" s="622"/>
      <c r="AJ76" s="623"/>
      <c r="AK76" s="585">
        <f t="shared" si="35"/>
        <v>0</v>
      </c>
      <c r="AL76" s="586">
        <f t="shared" si="36"/>
        <v>0</v>
      </c>
      <c r="AM76" s="586">
        <f t="shared" si="32"/>
        <v>0</v>
      </c>
      <c r="AN76" s="587">
        <f t="shared" si="33"/>
        <v>0</v>
      </c>
      <c r="AO76" s="588">
        <f t="shared" si="37"/>
        <v>0</v>
      </c>
      <c r="AP76" s="524">
        <f t="shared" si="34"/>
        <v>0</v>
      </c>
      <c r="AQ76" s="422"/>
      <c r="AR76" s="423">
        <v>15</v>
      </c>
      <c r="AS76" s="621"/>
      <c r="AT76" s="519"/>
      <c r="AU76" s="1523"/>
      <c r="AV76" s="1523"/>
      <c r="AW76" s="520"/>
      <c r="AX76" s="618"/>
      <c r="AY76" s="622"/>
      <c r="AZ76" s="622"/>
      <c r="BA76" s="622"/>
      <c r="BB76" s="622"/>
      <c r="BC76" s="622"/>
      <c r="BD76" s="622"/>
      <c r="BE76" s="622"/>
      <c r="BF76" s="622"/>
      <c r="BG76" s="622"/>
      <c r="BH76" s="622"/>
      <c r="BI76" s="622"/>
      <c r="BJ76" s="622"/>
      <c r="BK76" s="622"/>
      <c r="BL76" s="622"/>
      <c r="BM76" s="622"/>
      <c r="BN76" s="622"/>
      <c r="BO76" s="622"/>
      <c r="BP76" s="622"/>
      <c r="BQ76" s="622"/>
      <c r="BR76" s="622"/>
      <c r="BS76" s="622"/>
      <c r="BT76" s="622"/>
      <c r="BU76" s="622"/>
      <c r="BV76" s="622"/>
      <c r="BW76" s="622"/>
      <c r="BX76" s="622"/>
      <c r="BY76" s="622"/>
      <c r="BZ76" s="622"/>
      <c r="CA76" s="623"/>
      <c r="CB76" s="585">
        <v>0</v>
      </c>
      <c r="CC76" s="586">
        <v>0</v>
      </c>
      <c r="CD76" s="586">
        <v>0</v>
      </c>
      <c r="CE76" s="587">
        <v>0</v>
      </c>
      <c r="CF76" s="588">
        <v>0</v>
      </c>
      <c r="CG76" s="524">
        <v>0</v>
      </c>
      <c r="CH76" s="422"/>
    </row>
    <row r="77" spans="1:86" ht="20.100000000000001" customHeight="1">
      <c r="A77" s="416">
        <v>16</v>
      </c>
      <c r="B77" s="621"/>
      <c r="C77" s="519"/>
      <c r="D77" s="1523"/>
      <c r="E77" s="1523"/>
      <c r="F77" s="520"/>
      <c r="G77" s="618"/>
      <c r="H77" s="622"/>
      <c r="I77" s="622"/>
      <c r="J77" s="622"/>
      <c r="K77" s="622"/>
      <c r="L77" s="622"/>
      <c r="M77" s="622"/>
      <c r="N77" s="622"/>
      <c r="O77" s="622"/>
      <c r="P77" s="622"/>
      <c r="Q77" s="622"/>
      <c r="R77" s="622"/>
      <c r="S77" s="622"/>
      <c r="T77" s="622"/>
      <c r="U77" s="622"/>
      <c r="V77" s="622"/>
      <c r="W77" s="622"/>
      <c r="X77" s="622"/>
      <c r="Y77" s="622"/>
      <c r="Z77" s="622"/>
      <c r="AA77" s="622"/>
      <c r="AB77" s="622"/>
      <c r="AC77" s="622"/>
      <c r="AD77" s="622"/>
      <c r="AE77" s="622"/>
      <c r="AF77" s="622"/>
      <c r="AG77" s="622"/>
      <c r="AH77" s="622"/>
      <c r="AI77" s="622"/>
      <c r="AJ77" s="623"/>
      <c r="AK77" s="585">
        <f t="shared" si="35"/>
        <v>0</v>
      </c>
      <c r="AL77" s="586">
        <f t="shared" si="36"/>
        <v>0</v>
      </c>
      <c r="AM77" s="586">
        <f t="shared" si="32"/>
        <v>0</v>
      </c>
      <c r="AN77" s="587">
        <f t="shared" si="33"/>
        <v>0</v>
      </c>
      <c r="AO77" s="588">
        <f t="shared" si="37"/>
        <v>0</v>
      </c>
      <c r="AP77" s="524">
        <f t="shared" si="34"/>
        <v>0</v>
      </c>
      <c r="AQ77" s="422"/>
      <c r="AR77" s="423">
        <v>16</v>
      </c>
      <c r="AS77" s="621"/>
      <c r="AT77" s="519"/>
      <c r="AU77" s="1523"/>
      <c r="AV77" s="1523"/>
      <c r="AW77" s="520"/>
      <c r="AX77" s="618"/>
      <c r="AY77" s="622"/>
      <c r="AZ77" s="622"/>
      <c r="BA77" s="622"/>
      <c r="BB77" s="622"/>
      <c r="BC77" s="622"/>
      <c r="BD77" s="622"/>
      <c r="BE77" s="622"/>
      <c r="BF77" s="622"/>
      <c r="BG77" s="622"/>
      <c r="BH77" s="622"/>
      <c r="BI77" s="622"/>
      <c r="BJ77" s="622"/>
      <c r="BK77" s="622"/>
      <c r="BL77" s="622"/>
      <c r="BM77" s="622"/>
      <c r="BN77" s="622"/>
      <c r="BO77" s="622"/>
      <c r="BP77" s="622"/>
      <c r="BQ77" s="622"/>
      <c r="BR77" s="622"/>
      <c r="BS77" s="622"/>
      <c r="BT77" s="622"/>
      <c r="BU77" s="622"/>
      <c r="BV77" s="622"/>
      <c r="BW77" s="622"/>
      <c r="BX77" s="622"/>
      <c r="BY77" s="622"/>
      <c r="BZ77" s="622"/>
      <c r="CA77" s="623"/>
      <c r="CB77" s="585">
        <v>0</v>
      </c>
      <c r="CC77" s="586">
        <v>0</v>
      </c>
      <c r="CD77" s="586">
        <v>0</v>
      </c>
      <c r="CE77" s="587">
        <v>0</v>
      </c>
      <c r="CF77" s="588">
        <v>0</v>
      </c>
      <c r="CG77" s="524">
        <v>0</v>
      </c>
      <c r="CH77" s="422"/>
    </row>
    <row r="78" spans="1:86" ht="20.100000000000001" customHeight="1">
      <c r="A78" s="416">
        <v>17</v>
      </c>
      <c r="B78" s="621"/>
      <c r="C78" s="519"/>
      <c r="D78" s="1523"/>
      <c r="E78" s="1523"/>
      <c r="F78" s="520"/>
      <c r="G78" s="618"/>
      <c r="H78" s="622"/>
      <c r="I78" s="622"/>
      <c r="J78" s="622"/>
      <c r="K78" s="622"/>
      <c r="L78" s="622"/>
      <c r="M78" s="622"/>
      <c r="N78" s="622"/>
      <c r="O78" s="622"/>
      <c r="P78" s="622"/>
      <c r="Q78" s="622"/>
      <c r="R78" s="622"/>
      <c r="S78" s="622"/>
      <c r="T78" s="622"/>
      <c r="U78" s="622"/>
      <c r="V78" s="622"/>
      <c r="W78" s="622"/>
      <c r="X78" s="622"/>
      <c r="Y78" s="622"/>
      <c r="Z78" s="622"/>
      <c r="AA78" s="622"/>
      <c r="AB78" s="622"/>
      <c r="AC78" s="622"/>
      <c r="AD78" s="622"/>
      <c r="AE78" s="622"/>
      <c r="AF78" s="622"/>
      <c r="AG78" s="622"/>
      <c r="AH78" s="622"/>
      <c r="AI78" s="622"/>
      <c r="AJ78" s="623"/>
      <c r="AK78" s="585">
        <f t="shared" si="35"/>
        <v>0</v>
      </c>
      <c r="AL78" s="586">
        <f t="shared" si="36"/>
        <v>0</v>
      </c>
      <c r="AM78" s="586">
        <f t="shared" si="32"/>
        <v>0</v>
      </c>
      <c r="AN78" s="587">
        <f t="shared" si="33"/>
        <v>0</v>
      </c>
      <c r="AO78" s="588">
        <f t="shared" si="37"/>
        <v>0</v>
      </c>
      <c r="AP78" s="524">
        <f t="shared" si="34"/>
        <v>0</v>
      </c>
      <c r="AQ78" s="422"/>
      <c r="AR78" s="423">
        <v>17</v>
      </c>
      <c r="AS78" s="621"/>
      <c r="AT78" s="519"/>
      <c r="AU78" s="1523"/>
      <c r="AV78" s="1523"/>
      <c r="AW78" s="520"/>
      <c r="AX78" s="618"/>
      <c r="AY78" s="622"/>
      <c r="AZ78" s="622"/>
      <c r="BA78" s="622"/>
      <c r="BB78" s="622"/>
      <c r="BC78" s="622"/>
      <c r="BD78" s="622"/>
      <c r="BE78" s="622"/>
      <c r="BF78" s="622"/>
      <c r="BG78" s="622"/>
      <c r="BH78" s="622"/>
      <c r="BI78" s="622"/>
      <c r="BJ78" s="622"/>
      <c r="BK78" s="622"/>
      <c r="BL78" s="622"/>
      <c r="BM78" s="622"/>
      <c r="BN78" s="622"/>
      <c r="BO78" s="622"/>
      <c r="BP78" s="622"/>
      <c r="BQ78" s="622"/>
      <c r="BR78" s="622"/>
      <c r="BS78" s="622"/>
      <c r="BT78" s="622"/>
      <c r="BU78" s="622"/>
      <c r="BV78" s="622"/>
      <c r="BW78" s="622"/>
      <c r="BX78" s="622"/>
      <c r="BY78" s="622"/>
      <c r="BZ78" s="622"/>
      <c r="CA78" s="623"/>
      <c r="CB78" s="585">
        <v>0</v>
      </c>
      <c r="CC78" s="586">
        <v>0</v>
      </c>
      <c r="CD78" s="586">
        <v>0</v>
      </c>
      <c r="CE78" s="587">
        <v>0</v>
      </c>
      <c r="CF78" s="588">
        <v>0</v>
      </c>
      <c r="CG78" s="524">
        <v>0</v>
      </c>
      <c r="CH78" s="422"/>
    </row>
    <row r="79" spans="1:86" ht="20.100000000000001" customHeight="1">
      <c r="A79" s="416">
        <v>18</v>
      </c>
      <c r="B79" s="621"/>
      <c r="C79" s="519"/>
      <c r="D79" s="1523"/>
      <c r="E79" s="1523"/>
      <c r="F79" s="520"/>
      <c r="G79" s="618"/>
      <c r="H79" s="622"/>
      <c r="I79" s="622"/>
      <c r="J79" s="622"/>
      <c r="K79" s="622"/>
      <c r="L79" s="622"/>
      <c r="M79" s="622"/>
      <c r="N79" s="622"/>
      <c r="O79" s="622"/>
      <c r="P79" s="622"/>
      <c r="Q79" s="622"/>
      <c r="R79" s="622"/>
      <c r="S79" s="622"/>
      <c r="T79" s="622"/>
      <c r="U79" s="622"/>
      <c r="V79" s="622"/>
      <c r="W79" s="622"/>
      <c r="X79" s="622"/>
      <c r="Y79" s="622"/>
      <c r="Z79" s="622"/>
      <c r="AA79" s="622"/>
      <c r="AB79" s="622"/>
      <c r="AC79" s="622"/>
      <c r="AD79" s="622"/>
      <c r="AE79" s="622"/>
      <c r="AF79" s="622"/>
      <c r="AG79" s="622"/>
      <c r="AH79" s="622"/>
      <c r="AI79" s="622"/>
      <c r="AJ79" s="623"/>
      <c r="AK79" s="585">
        <f t="shared" si="35"/>
        <v>0</v>
      </c>
      <c r="AL79" s="586">
        <f t="shared" si="36"/>
        <v>0</v>
      </c>
      <c r="AM79" s="586">
        <f t="shared" si="32"/>
        <v>0</v>
      </c>
      <c r="AN79" s="587">
        <f t="shared" si="33"/>
        <v>0</v>
      </c>
      <c r="AO79" s="588">
        <f t="shared" si="37"/>
        <v>0</v>
      </c>
      <c r="AP79" s="524">
        <f t="shared" si="34"/>
        <v>0</v>
      </c>
      <c r="AQ79" s="422"/>
      <c r="AR79" s="423">
        <v>18</v>
      </c>
      <c r="AS79" s="621"/>
      <c r="AT79" s="519"/>
      <c r="AU79" s="1523"/>
      <c r="AV79" s="1523"/>
      <c r="AW79" s="520"/>
      <c r="AX79" s="618"/>
      <c r="AY79" s="622"/>
      <c r="AZ79" s="622"/>
      <c r="BA79" s="622"/>
      <c r="BB79" s="622"/>
      <c r="BC79" s="622"/>
      <c r="BD79" s="622"/>
      <c r="BE79" s="622"/>
      <c r="BF79" s="622"/>
      <c r="BG79" s="622"/>
      <c r="BH79" s="622"/>
      <c r="BI79" s="622"/>
      <c r="BJ79" s="622"/>
      <c r="BK79" s="622"/>
      <c r="BL79" s="622"/>
      <c r="BM79" s="622"/>
      <c r="BN79" s="622"/>
      <c r="BO79" s="622"/>
      <c r="BP79" s="622"/>
      <c r="BQ79" s="622"/>
      <c r="BR79" s="622"/>
      <c r="BS79" s="622"/>
      <c r="BT79" s="622"/>
      <c r="BU79" s="622"/>
      <c r="BV79" s="622"/>
      <c r="BW79" s="622"/>
      <c r="BX79" s="622"/>
      <c r="BY79" s="622"/>
      <c r="BZ79" s="622"/>
      <c r="CA79" s="623"/>
      <c r="CB79" s="585">
        <v>0</v>
      </c>
      <c r="CC79" s="586">
        <v>0</v>
      </c>
      <c r="CD79" s="586">
        <v>0</v>
      </c>
      <c r="CE79" s="587">
        <v>0</v>
      </c>
      <c r="CF79" s="588">
        <v>0</v>
      </c>
      <c r="CG79" s="524">
        <v>0</v>
      </c>
      <c r="CH79" s="422"/>
    </row>
    <row r="80" spans="1:86" ht="20.100000000000001" customHeight="1">
      <c r="A80" s="416">
        <v>19</v>
      </c>
      <c r="B80" s="621"/>
      <c r="C80" s="519"/>
      <c r="D80" s="1523"/>
      <c r="E80" s="1523"/>
      <c r="F80" s="520"/>
      <c r="G80" s="618"/>
      <c r="H80" s="622"/>
      <c r="I80" s="622"/>
      <c r="J80" s="622"/>
      <c r="K80" s="622"/>
      <c r="L80" s="622"/>
      <c r="M80" s="622"/>
      <c r="N80" s="622"/>
      <c r="O80" s="622"/>
      <c r="P80" s="622"/>
      <c r="Q80" s="622"/>
      <c r="R80" s="622"/>
      <c r="S80" s="622"/>
      <c r="T80" s="622"/>
      <c r="U80" s="622"/>
      <c r="V80" s="622"/>
      <c r="W80" s="622"/>
      <c r="X80" s="622"/>
      <c r="Y80" s="622"/>
      <c r="Z80" s="622"/>
      <c r="AA80" s="622"/>
      <c r="AB80" s="622"/>
      <c r="AC80" s="622"/>
      <c r="AD80" s="622"/>
      <c r="AE80" s="622"/>
      <c r="AF80" s="622"/>
      <c r="AG80" s="622"/>
      <c r="AH80" s="622"/>
      <c r="AI80" s="622"/>
      <c r="AJ80" s="623"/>
      <c r="AK80" s="585">
        <f t="shared" si="35"/>
        <v>0</v>
      </c>
      <c r="AL80" s="586">
        <f t="shared" si="36"/>
        <v>0</v>
      </c>
      <c r="AM80" s="586">
        <f t="shared" si="32"/>
        <v>0</v>
      </c>
      <c r="AN80" s="587">
        <f t="shared" si="33"/>
        <v>0</v>
      </c>
      <c r="AO80" s="588">
        <f t="shared" si="37"/>
        <v>0</v>
      </c>
      <c r="AP80" s="524">
        <f t="shared" si="34"/>
        <v>0</v>
      </c>
      <c r="AQ80" s="422"/>
      <c r="AR80" s="423">
        <v>19</v>
      </c>
      <c r="AS80" s="621"/>
      <c r="AT80" s="519"/>
      <c r="AU80" s="1523"/>
      <c r="AV80" s="1523"/>
      <c r="AW80" s="520"/>
      <c r="AX80" s="618"/>
      <c r="AY80" s="622"/>
      <c r="AZ80" s="622"/>
      <c r="BA80" s="622"/>
      <c r="BB80" s="622"/>
      <c r="BC80" s="622"/>
      <c r="BD80" s="622"/>
      <c r="BE80" s="622"/>
      <c r="BF80" s="622"/>
      <c r="BG80" s="622"/>
      <c r="BH80" s="622"/>
      <c r="BI80" s="622"/>
      <c r="BJ80" s="622"/>
      <c r="BK80" s="622"/>
      <c r="BL80" s="622"/>
      <c r="BM80" s="622"/>
      <c r="BN80" s="622"/>
      <c r="BO80" s="622"/>
      <c r="BP80" s="622"/>
      <c r="BQ80" s="622"/>
      <c r="BR80" s="622"/>
      <c r="BS80" s="622"/>
      <c r="BT80" s="622"/>
      <c r="BU80" s="622"/>
      <c r="BV80" s="622"/>
      <c r="BW80" s="622"/>
      <c r="BX80" s="622"/>
      <c r="BY80" s="622"/>
      <c r="BZ80" s="622"/>
      <c r="CA80" s="623"/>
      <c r="CB80" s="585">
        <v>0</v>
      </c>
      <c r="CC80" s="586">
        <v>0</v>
      </c>
      <c r="CD80" s="586">
        <v>0</v>
      </c>
      <c r="CE80" s="587">
        <v>0</v>
      </c>
      <c r="CF80" s="588">
        <v>0</v>
      </c>
      <c r="CG80" s="524">
        <v>0</v>
      </c>
      <c r="CH80" s="422"/>
    </row>
    <row r="81" spans="1:86" ht="20.100000000000001" customHeight="1">
      <c r="A81" s="416">
        <v>20</v>
      </c>
      <c r="B81" s="625"/>
      <c r="C81" s="529"/>
      <c r="D81" s="1524"/>
      <c r="E81" s="1524"/>
      <c r="F81" s="520"/>
      <c r="G81" s="618"/>
      <c r="H81" s="622"/>
      <c r="I81" s="622"/>
      <c r="J81" s="622"/>
      <c r="K81" s="622"/>
      <c r="L81" s="622"/>
      <c r="M81" s="622"/>
      <c r="N81" s="622"/>
      <c r="O81" s="622"/>
      <c r="P81" s="622"/>
      <c r="Q81" s="622"/>
      <c r="R81" s="622"/>
      <c r="S81" s="622"/>
      <c r="T81" s="622"/>
      <c r="U81" s="622"/>
      <c r="V81" s="622"/>
      <c r="W81" s="622"/>
      <c r="X81" s="622"/>
      <c r="Y81" s="622"/>
      <c r="Z81" s="622"/>
      <c r="AA81" s="622"/>
      <c r="AB81" s="622"/>
      <c r="AC81" s="622"/>
      <c r="AD81" s="622"/>
      <c r="AE81" s="622"/>
      <c r="AF81" s="622"/>
      <c r="AG81" s="622"/>
      <c r="AH81" s="622"/>
      <c r="AI81" s="622"/>
      <c r="AJ81" s="623"/>
      <c r="AK81" s="590">
        <f t="shared" si="35"/>
        <v>0</v>
      </c>
      <c r="AL81" s="591">
        <f t="shared" si="36"/>
        <v>0</v>
      </c>
      <c r="AM81" s="591">
        <f t="shared" si="32"/>
        <v>0</v>
      </c>
      <c r="AN81" s="592">
        <f t="shared" si="33"/>
        <v>0</v>
      </c>
      <c r="AO81" s="593">
        <f t="shared" si="37"/>
        <v>0</v>
      </c>
      <c r="AP81" s="504">
        <f t="shared" si="34"/>
        <v>0</v>
      </c>
      <c r="AQ81" s="422"/>
      <c r="AR81" s="423">
        <v>20</v>
      </c>
      <c r="AS81" s="625"/>
      <c r="AT81" s="529"/>
      <c r="AU81" s="1524"/>
      <c r="AV81" s="1524"/>
      <c r="AW81" s="520"/>
      <c r="AX81" s="618"/>
      <c r="AY81" s="622"/>
      <c r="AZ81" s="622"/>
      <c r="BA81" s="622"/>
      <c r="BB81" s="622"/>
      <c r="BC81" s="622"/>
      <c r="BD81" s="622"/>
      <c r="BE81" s="622"/>
      <c r="BF81" s="622"/>
      <c r="BG81" s="622"/>
      <c r="BH81" s="622"/>
      <c r="BI81" s="622"/>
      <c r="BJ81" s="622"/>
      <c r="BK81" s="622"/>
      <c r="BL81" s="622"/>
      <c r="BM81" s="622"/>
      <c r="BN81" s="622"/>
      <c r="BO81" s="622"/>
      <c r="BP81" s="622"/>
      <c r="BQ81" s="622"/>
      <c r="BR81" s="622"/>
      <c r="BS81" s="622"/>
      <c r="BT81" s="622"/>
      <c r="BU81" s="622"/>
      <c r="BV81" s="622"/>
      <c r="BW81" s="622"/>
      <c r="BX81" s="622"/>
      <c r="BY81" s="622"/>
      <c r="BZ81" s="622"/>
      <c r="CA81" s="623"/>
      <c r="CB81" s="590">
        <v>0</v>
      </c>
      <c r="CC81" s="591">
        <v>0</v>
      </c>
      <c r="CD81" s="591">
        <v>0</v>
      </c>
      <c r="CE81" s="592">
        <v>0</v>
      </c>
      <c r="CF81" s="593">
        <v>0</v>
      </c>
      <c r="CG81" s="504">
        <v>0</v>
      </c>
      <c r="CH81" s="422"/>
    </row>
    <row r="82" spans="1:86" ht="20.100000000000001" customHeight="1">
      <c r="B82" s="429" t="s">
        <v>310</v>
      </c>
      <c r="F82" s="542" t="s">
        <v>331</v>
      </c>
      <c r="G82" s="580">
        <f>COUNTIF(G62:G81,$AK$61)</f>
        <v>0</v>
      </c>
      <c r="H82" s="581">
        <f t="shared" ref="H82:AJ82" si="38">COUNTIF(H62:H81,$AK$61)</f>
        <v>0</v>
      </c>
      <c r="I82" s="581">
        <f t="shared" si="38"/>
        <v>0</v>
      </c>
      <c r="J82" s="581">
        <f t="shared" si="38"/>
        <v>0</v>
      </c>
      <c r="K82" s="581">
        <f t="shared" si="38"/>
        <v>0</v>
      </c>
      <c r="L82" s="581">
        <f t="shared" si="38"/>
        <v>0</v>
      </c>
      <c r="M82" s="581">
        <f t="shared" si="38"/>
        <v>0</v>
      </c>
      <c r="N82" s="581">
        <f t="shared" si="38"/>
        <v>0</v>
      </c>
      <c r="O82" s="581">
        <f t="shared" si="38"/>
        <v>0</v>
      </c>
      <c r="P82" s="581">
        <f t="shared" si="38"/>
        <v>0</v>
      </c>
      <c r="Q82" s="581">
        <f t="shared" si="38"/>
        <v>0</v>
      </c>
      <c r="R82" s="581">
        <f t="shared" si="38"/>
        <v>0</v>
      </c>
      <c r="S82" s="581">
        <f t="shared" si="38"/>
        <v>0</v>
      </c>
      <c r="T82" s="581">
        <f t="shared" si="38"/>
        <v>0</v>
      </c>
      <c r="U82" s="581">
        <f t="shared" si="38"/>
        <v>0</v>
      </c>
      <c r="V82" s="581">
        <f t="shared" si="38"/>
        <v>0</v>
      </c>
      <c r="W82" s="581">
        <f t="shared" si="38"/>
        <v>0</v>
      </c>
      <c r="X82" s="581">
        <f t="shared" si="38"/>
        <v>0</v>
      </c>
      <c r="Y82" s="581">
        <f t="shared" si="38"/>
        <v>0</v>
      </c>
      <c r="Z82" s="581">
        <f t="shared" si="38"/>
        <v>0</v>
      </c>
      <c r="AA82" s="581">
        <f t="shared" si="38"/>
        <v>0</v>
      </c>
      <c r="AB82" s="581">
        <f t="shared" si="38"/>
        <v>0</v>
      </c>
      <c r="AC82" s="581">
        <f t="shared" si="38"/>
        <v>0</v>
      </c>
      <c r="AD82" s="581">
        <f t="shared" si="38"/>
        <v>0</v>
      </c>
      <c r="AE82" s="581">
        <f t="shared" si="38"/>
        <v>0</v>
      </c>
      <c r="AF82" s="581">
        <f t="shared" si="38"/>
        <v>0</v>
      </c>
      <c r="AG82" s="581">
        <f t="shared" si="38"/>
        <v>0</v>
      </c>
      <c r="AH82" s="581">
        <f t="shared" si="38"/>
        <v>0</v>
      </c>
      <c r="AI82" s="581">
        <f t="shared" si="38"/>
        <v>0</v>
      </c>
      <c r="AJ82" s="582">
        <f t="shared" si="38"/>
        <v>0</v>
      </c>
      <c r="AQ82" s="422"/>
      <c r="AR82" s="423"/>
      <c r="AS82" s="286" t="s">
        <v>312</v>
      </c>
      <c r="AT82" s="422"/>
      <c r="AU82" s="422"/>
      <c r="AV82" s="422"/>
      <c r="AW82" s="550" t="s">
        <v>331</v>
      </c>
      <c r="AX82" s="580">
        <v>0</v>
      </c>
      <c r="AY82" s="581">
        <v>4</v>
      </c>
      <c r="AZ82" s="581">
        <v>0</v>
      </c>
      <c r="BA82" s="581">
        <v>0</v>
      </c>
      <c r="BB82" s="581">
        <v>0</v>
      </c>
      <c r="BC82" s="581">
        <v>0</v>
      </c>
      <c r="BD82" s="581">
        <v>0</v>
      </c>
      <c r="BE82" s="581">
        <v>4</v>
      </c>
      <c r="BF82" s="581">
        <v>0</v>
      </c>
      <c r="BG82" s="581">
        <v>0</v>
      </c>
      <c r="BH82" s="581">
        <v>0</v>
      </c>
      <c r="BI82" s="581">
        <v>0</v>
      </c>
      <c r="BJ82" s="581">
        <v>0</v>
      </c>
      <c r="BK82" s="581">
        <v>0</v>
      </c>
      <c r="BL82" s="581">
        <v>0</v>
      </c>
      <c r="BM82" s="581">
        <v>0</v>
      </c>
      <c r="BN82" s="581">
        <v>0</v>
      </c>
      <c r="BO82" s="581">
        <v>0</v>
      </c>
      <c r="BP82" s="581">
        <v>0</v>
      </c>
      <c r="BQ82" s="581">
        <v>0</v>
      </c>
      <c r="BR82" s="581">
        <v>0</v>
      </c>
      <c r="BS82" s="581">
        <v>0</v>
      </c>
      <c r="BT82" s="581">
        <v>0</v>
      </c>
      <c r="BU82" s="581">
        <v>0</v>
      </c>
      <c r="BV82" s="581">
        <v>0</v>
      </c>
      <c r="BW82" s="581">
        <v>0</v>
      </c>
      <c r="BX82" s="581">
        <v>0</v>
      </c>
      <c r="BY82" s="581">
        <v>0</v>
      </c>
      <c r="BZ82" s="581">
        <v>0</v>
      </c>
      <c r="CA82" s="582">
        <v>0</v>
      </c>
      <c r="CB82" s="428"/>
      <c r="CC82" s="428"/>
      <c r="CD82" s="428"/>
      <c r="CE82" s="428"/>
      <c r="CF82" s="428"/>
      <c r="CG82" s="428"/>
      <c r="CH82" s="422"/>
    </row>
    <row r="83" spans="1:86" ht="20.100000000000001" customHeight="1">
      <c r="F83" s="554" t="s">
        <v>333</v>
      </c>
      <c r="G83" s="585">
        <f t="shared" ref="G83:AJ83" si="39">COUNTIF(G62:G81,$AL$61)</f>
        <v>0</v>
      </c>
      <c r="H83" s="586">
        <f t="shared" si="39"/>
        <v>0</v>
      </c>
      <c r="I83" s="586">
        <f t="shared" si="39"/>
        <v>0</v>
      </c>
      <c r="J83" s="586">
        <f t="shared" si="39"/>
        <v>0</v>
      </c>
      <c r="K83" s="586">
        <f t="shared" si="39"/>
        <v>0</v>
      </c>
      <c r="L83" s="586">
        <f t="shared" si="39"/>
        <v>0</v>
      </c>
      <c r="M83" s="586">
        <f t="shared" si="39"/>
        <v>0</v>
      </c>
      <c r="N83" s="586">
        <f t="shared" si="39"/>
        <v>0</v>
      </c>
      <c r="O83" s="586">
        <f t="shared" si="39"/>
        <v>0</v>
      </c>
      <c r="P83" s="586">
        <f t="shared" si="39"/>
        <v>0</v>
      </c>
      <c r="Q83" s="586">
        <f t="shared" si="39"/>
        <v>0</v>
      </c>
      <c r="R83" s="586">
        <f t="shared" si="39"/>
        <v>0</v>
      </c>
      <c r="S83" s="586">
        <f t="shared" si="39"/>
        <v>0</v>
      </c>
      <c r="T83" s="586">
        <f t="shared" si="39"/>
        <v>0</v>
      </c>
      <c r="U83" s="586">
        <f t="shared" si="39"/>
        <v>0</v>
      </c>
      <c r="V83" s="586">
        <f t="shared" si="39"/>
        <v>0</v>
      </c>
      <c r="W83" s="586">
        <f t="shared" si="39"/>
        <v>0</v>
      </c>
      <c r="X83" s="586">
        <f t="shared" si="39"/>
        <v>0</v>
      </c>
      <c r="Y83" s="586">
        <f t="shared" si="39"/>
        <v>0</v>
      </c>
      <c r="Z83" s="586">
        <f t="shared" si="39"/>
        <v>0</v>
      </c>
      <c r="AA83" s="586">
        <f t="shared" si="39"/>
        <v>0</v>
      </c>
      <c r="AB83" s="586">
        <f t="shared" si="39"/>
        <v>0</v>
      </c>
      <c r="AC83" s="586">
        <f t="shared" si="39"/>
        <v>0</v>
      </c>
      <c r="AD83" s="586">
        <f t="shared" si="39"/>
        <v>0</v>
      </c>
      <c r="AE83" s="586">
        <f t="shared" si="39"/>
        <v>0</v>
      </c>
      <c r="AF83" s="586">
        <f t="shared" si="39"/>
        <v>0</v>
      </c>
      <c r="AG83" s="586">
        <f t="shared" si="39"/>
        <v>0</v>
      </c>
      <c r="AH83" s="586">
        <f t="shared" si="39"/>
        <v>0</v>
      </c>
      <c r="AI83" s="586">
        <f t="shared" si="39"/>
        <v>0</v>
      </c>
      <c r="AJ83" s="587">
        <f t="shared" si="39"/>
        <v>0</v>
      </c>
      <c r="AQ83" s="422"/>
      <c r="AR83" s="423"/>
      <c r="AS83" s="422"/>
      <c r="AT83" s="422"/>
      <c r="AU83" s="422"/>
      <c r="AV83" s="422"/>
      <c r="AW83" s="559" t="s">
        <v>333</v>
      </c>
      <c r="AX83" s="585">
        <v>4</v>
      </c>
      <c r="AY83" s="586">
        <v>0</v>
      </c>
      <c r="AZ83" s="586">
        <v>0</v>
      </c>
      <c r="BA83" s="586">
        <v>0</v>
      </c>
      <c r="BB83" s="586">
        <v>0</v>
      </c>
      <c r="BC83" s="586">
        <v>0</v>
      </c>
      <c r="BD83" s="586">
        <v>4</v>
      </c>
      <c r="BE83" s="586">
        <v>0</v>
      </c>
      <c r="BF83" s="586">
        <v>0</v>
      </c>
      <c r="BG83" s="586">
        <v>0</v>
      </c>
      <c r="BH83" s="586">
        <v>0</v>
      </c>
      <c r="BI83" s="586">
        <v>0</v>
      </c>
      <c r="BJ83" s="586">
        <v>0</v>
      </c>
      <c r="BK83" s="586">
        <v>0</v>
      </c>
      <c r="BL83" s="586">
        <v>0</v>
      </c>
      <c r="BM83" s="586">
        <v>0</v>
      </c>
      <c r="BN83" s="586">
        <v>0</v>
      </c>
      <c r="BO83" s="586">
        <v>0</v>
      </c>
      <c r="BP83" s="586">
        <v>0</v>
      </c>
      <c r="BQ83" s="586">
        <v>0</v>
      </c>
      <c r="BR83" s="586">
        <v>0</v>
      </c>
      <c r="BS83" s="586">
        <v>0</v>
      </c>
      <c r="BT83" s="586">
        <v>0</v>
      </c>
      <c r="BU83" s="586">
        <v>0</v>
      </c>
      <c r="BV83" s="586">
        <v>0</v>
      </c>
      <c r="BW83" s="586">
        <v>0</v>
      </c>
      <c r="BX83" s="586">
        <v>0</v>
      </c>
      <c r="BY83" s="586">
        <v>0</v>
      </c>
      <c r="BZ83" s="586">
        <v>0</v>
      </c>
      <c r="CA83" s="587">
        <v>0</v>
      </c>
      <c r="CB83" s="428"/>
      <c r="CC83" s="428"/>
      <c r="CD83" s="428"/>
      <c r="CE83" s="428"/>
      <c r="CF83" s="428"/>
      <c r="CG83" s="428"/>
      <c r="CH83" s="422"/>
    </row>
    <row r="84" spans="1:86" ht="20.100000000000001" customHeight="1">
      <c r="F84" s="554" t="s">
        <v>336</v>
      </c>
      <c r="G84" s="585">
        <f t="shared" ref="G84:AJ84" si="40">COUNTIF(G62:G81,$AM$61)</f>
        <v>0</v>
      </c>
      <c r="H84" s="586">
        <f t="shared" si="40"/>
        <v>0</v>
      </c>
      <c r="I84" s="586">
        <f t="shared" si="40"/>
        <v>0</v>
      </c>
      <c r="J84" s="586">
        <f t="shared" si="40"/>
        <v>0</v>
      </c>
      <c r="K84" s="586">
        <f t="shared" si="40"/>
        <v>0</v>
      </c>
      <c r="L84" s="586">
        <f t="shared" si="40"/>
        <v>0</v>
      </c>
      <c r="M84" s="586">
        <f t="shared" si="40"/>
        <v>0</v>
      </c>
      <c r="N84" s="586">
        <f t="shared" si="40"/>
        <v>0</v>
      </c>
      <c r="O84" s="586">
        <f t="shared" si="40"/>
        <v>0</v>
      </c>
      <c r="P84" s="586">
        <f t="shared" si="40"/>
        <v>0</v>
      </c>
      <c r="Q84" s="586">
        <f t="shared" si="40"/>
        <v>0</v>
      </c>
      <c r="R84" s="586">
        <f t="shared" si="40"/>
        <v>0</v>
      </c>
      <c r="S84" s="586">
        <f t="shared" si="40"/>
        <v>0</v>
      </c>
      <c r="T84" s="586">
        <f t="shared" si="40"/>
        <v>0</v>
      </c>
      <c r="U84" s="586">
        <f t="shared" si="40"/>
        <v>0</v>
      </c>
      <c r="V84" s="586">
        <f t="shared" si="40"/>
        <v>0</v>
      </c>
      <c r="W84" s="586">
        <f t="shared" si="40"/>
        <v>0</v>
      </c>
      <c r="X84" s="586">
        <f t="shared" si="40"/>
        <v>0</v>
      </c>
      <c r="Y84" s="586">
        <f t="shared" si="40"/>
        <v>0</v>
      </c>
      <c r="Z84" s="586">
        <f t="shared" si="40"/>
        <v>0</v>
      </c>
      <c r="AA84" s="586">
        <f t="shared" si="40"/>
        <v>0</v>
      </c>
      <c r="AB84" s="586">
        <f t="shared" si="40"/>
        <v>0</v>
      </c>
      <c r="AC84" s="586">
        <f t="shared" si="40"/>
        <v>0</v>
      </c>
      <c r="AD84" s="586">
        <f t="shared" si="40"/>
        <v>0</v>
      </c>
      <c r="AE84" s="586">
        <f t="shared" si="40"/>
        <v>0</v>
      </c>
      <c r="AF84" s="586">
        <f t="shared" si="40"/>
        <v>0</v>
      </c>
      <c r="AG84" s="586">
        <f t="shared" si="40"/>
        <v>0</v>
      </c>
      <c r="AH84" s="586">
        <f t="shared" si="40"/>
        <v>0</v>
      </c>
      <c r="AI84" s="586">
        <f t="shared" si="40"/>
        <v>0</v>
      </c>
      <c r="AJ84" s="587">
        <f t="shared" si="40"/>
        <v>0</v>
      </c>
      <c r="AQ84" s="422"/>
      <c r="AR84" s="423"/>
      <c r="AS84" s="422"/>
      <c r="AT84" s="422"/>
      <c r="AU84" s="422"/>
      <c r="AV84" s="422"/>
      <c r="AW84" s="559" t="s">
        <v>336</v>
      </c>
      <c r="AX84" s="585">
        <v>0</v>
      </c>
      <c r="AY84" s="586">
        <v>0</v>
      </c>
      <c r="AZ84" s="586">
        <v>0</v>
      </c>
      <c r="BA84" s="586">
        <v>0</v>
      </c>
      <c r="BB84" s="586">
        <v>0</v>
      </c>
      <c r="BC84" s="586">
        <v>0</v>
      </c>
      <c r="BD84" s="586">
        <v>0</v>
      </c>
      <c r="BE84" s="586">
        <v>0</v>
      </c>
      <c r="BF84" s="586">
        <v>0</v>
      </c>
      <c r="BG84" s="586">
        <v>4</v>
      </c>
      <c r="BH84" s="586">
        <v>0</v>
      </c>
      <c r="BI84" s="586">
        <v>0</v>
      </c>
      <c r="BJ84" s="586">
        <v>0</v>
      </c>
      <c r="BK84" s="586">
        <v>0</v>
      </c>
      <c r="BL84" s="586">
        <v>0</v>
      </c>
      <c r="BM84" s="586">
        <v>0</v>
      </c>
      <c r="BN84" s="586">
        <v>0</v>
      </c>
      <c r="BO84" s="586">
        <v>0</v>
      </c>
      <c r="BP84" s="586">
        <v>0</v>
      </c>
      <c r="BQ84" s="586">
        <v>0</v>
      </c>
      <c r="BR84" s="586">
        <v>0</v>
      </c>
      <c r="BS84" s="586">
        <v>0</v>
      </c>
      <c r="BT84" s="586">
        <v>0</v>
      </c>
      <c r="BU84" s="586">
        <v>0</v>
      </c>
      <c r="BV84" s="586">
        <v>0</v>
      </c>
      <c r="BW84" s="586">
        <v>0</v>
      </c>
      <c r="BX84" s="586">
        <v>0</v>
      </c>
      <c r="BY84" s="586">
        <v>0</v>
      </c>
      <c r="BZ84" s="586">
        <v>0</v>
      </c>
      <c r="CA84" s="587">
        <v>0</v>
      </c>
      <c r="CB84" s="428"/>
      <c r="CC84" s="428"/>
      <c r="CD84" s="428"/>
      <c r="CE84" s="428"/>
      <c r="CF84" s="428"/>
      <c r="CG84" s="428"/>
      <c r="CH84" s="422"/>
    </row>
    <row r="85" spans="1:86" ht="20.100000000000001" customHeight="1">
      <c r="F85" s="554" t="s">
        <v>338</v>
      </c>
      <c r="G85" s="590">
        <f t="shared" ref="G85:AJ85" si="41">COUNTIF(G62:G81,$AN$61)</f>
        <v>0</v>
      </c>
      <c r="H85" s="591">
        <f t="shared" si="41"/>
        <v>0</v>
      </c>
      <c r="I85" s="591">
        <f t="shared" si="41"/>
        <v>0</v>
      </c>
      <c r="J85" s="591">
        <f t="shared" si="41"/>
        <v>0</v>
      </c>
      <c r="K85" s="591">
        <f t="shared" si="41"/>
        <v>0</v>
      </c>
      <c r="L85" s="591">
        <f t="shared" si="41"/>
        <v>0</v>
      </c>
      <c r="M85" s="591">
        <f t="shared" si="41"/>
        <v>0</v>
      </c>
      <c r="N85" s="591">
        <f t="shared" si="41"/>
        <v>0</v>
      </c>
      <c r="O85" s="591">
        <f t="shared" si="41"/>
        <v>0</v>
      </c>
      <c r="P85" s="591">
        <f t="shared" si="41"/>
        <v>0</v>
      </c>
      <c r="Q85" s="591">
        <f t="shared" si="41"/>
        <v>0</v>
      </c>
      <c r="R85" s="591">
        <f t="shared" si="41"/>
        <v>0</v>
      </c>
      <c r="S85" s="591">
        <f t="shared" si="41"/>
        <v>0</v>
      </c>
      <c r="T85" s="591">
        <f t="shared" si="41"/>
        <v>0</v>
      </c>
      <c r="U85" s="591">
        <f t="shared" si="41"/>
        <v>0</v>
      </c>
      <c r="V85" s="591">
        <f t="shared" si="41"/>
        <v>0</v>
      </c>
      <c r="W85" s="591">
        <f t="shared" si="41"/>
        <v>0</v>
      </c>
      <c r="X85" s="591">
        <f t="shared" si="41"/>
        <v>0</v>
      </c>
      <c r="Y85" s="591">
        <f t="shared" si="41"/>
        <v>0</v>
      </c>
      <c r="Z85" s="591">
        <f t="shared" si="41"/>
        <v>0</v>
      </c>
      <c r="AA85" s="591">
        <f t="shared" si="41"/>
        <v>0</v>
      </c>
      <c r="AB85" s="591">
        <f t="shared" si="41"/>
        <v>0</v>
      </c>
      <c r="AC85" s="591">
        <f t="shared" si="41"/>
        <v>0</v>
      </c>
      <c r="AD85" s="591">
        <f t="shared" si="41"/>
        <v>0</v>
      </c>
      <c r="AE85" s="591">
        <f t="shared" si="41"/>
        <v>0</v>
      </c>
      <c r="AF85" s="591">
        <f t="shared" si="41"/>
        <v>0</v>
      </c>
      <c r="AG85" s="591">
        <f t="shared" si="41"/>
        <v>0</v>
      </c>
      <c r="AH85" s="591">
        <f t="shared" si="41"/>
        <v>0</v>
      </c>
      <c r="AI85" s="591">
        <f t="shared" si="41"/>
        <v>0</v>
      </c>
      <c r="AJ85" s="592">
        <f t="shared" si="41"/>
        <v>0</v>
      </c>
      <c r="AQ85" s="422"/>
      <c r="AR85" s="423"/>
      <c r="AS85" s="422"/>
      <c r="AT85" s="422"/>
      <c r="AU85" s="422"/>
      <c r="AV85" s="422"/>
      <c r="AW85" s="559" t="s">
        <v>338</v>
      </c>
      <c r="AX85" s="590">
        <v>0</v>
      </c>
      <c r="AY85" s="591">
        <v>0</v>
      </c>
      <c r="AZ85" s="591">
        <v>0</v>
      </c>
      <c r="BA85" s="591">
        <v>0</v>
      </c>
      <c r="BB85" s="591">
        <v>0</v>
      </c>
      <c r="BC85" s="591">
        <v>0</v>
      </c>
      <c r="BD85" s="591">
        <v>0</v>
      </c>
      <c r="BE85" s="591">
        <v>0</v>
      </c>
      <c r="BF85" s="591">
        <v>0</v>
      </c>
      <c r="BG85" s="591">
        <v>0</v>
      </c>
      <c r="BH85" s="591">
        <v>0</v>
      </c>
      <c r="BI85" s="591">
        <v>0</v>
      </c>
      <c r="BJ85" s="591">
        <v>0</v>
      </c>
      <c r="BK85" s="591">
        <v>0</v>
      </c>
      <c r="BL85" s="591">
        <v>0</v>
      </c>
      <c r="BM85" s="591">
        <v>0</v>
      </c>
      <c r="BN85" s="591">
        <v>0</v>
      </c>
      <c r="BO85" s="591">
        <v>0</v>
      </c>
      <c r="BP85" s="591">
        <v>0</v>
      </c>
      <c r="BQ85" s="591">
        <v>0</v>
      </c>
      <c r="BR85" s="591">
        <v>0</v>
      </c>
      <c r="BS85" s="591">
        <v>0</v>
      </c>
      <c r="BT85" s="591">
        <v>0</v>
      </c>
      <c r="BU85" s="591">
        <v>0</v>
      </c>
      <c r="BV85" s="591">
        <v>0</v>
      </c>
      <c r="BW85" s="591">
        <v>0</v>
      </c>
      <c r="BX85" s="591">
        <v>0</v>
      </c>
      <c r="BY85" s="591">
        <v>0</v>
      </c>
      <c r="BZ85" s="591">
        <v>0</v>
      </c>
      <c r="CA85" s="592">
        <v>0</v>
      </c>
      <c r="CB85" s="428"/>
      <c r="CC85" s="428"/>
      <c r="CD85" s="428"/>
      <c r="CE85" s="428"/>
      <c r="CF85" s="428"/>
      <c r="CG85" s="428"/>
      <c r="CH85" s="422"/>
    </row>
    <row r="86" spans="1:86" ht="20.100000000000001" customHeight="1">
      <c r="B86" s="1537" t="s">
        <v>363</v>
      </c>
      <c r="C86" s="431"/>
      <c r="D86" s="431"/>
      <c r="E86" s="431"/>
      <c r="F86" s="431"/>
      <c r="G86" s="431"/>
      <c r="H86" s="431"/>
      <c r="I86" s="431"/>
      <c r="J86" s="431"/>
      <c r="K86" s="431"/>
      <c r="L86" s="431"/>
      <c r="M86" s="431"/>
      <c r="N86" s="431"/>
      <c r="O86" s="431"/>
      <c r="P86" s="431"/>
      <c r="Q86" s="431"/>
      <c r="R86" s="431"/>
      <c r="S86" s="431"/>
      <c r="T86" s="431"/>
      <c r="U86" s="431"/>
      <c r="V86" s="431"/>
      <c r="W86" s="431"/>
      <c r="X86" s="431"/>
      <c r="Y86" s="431"/>
      <c r="Z86" s="431"/>
      <c r="AA86" s="431"/>
      <c r="AB86" s="431"/>
      <c r="AC86" s="431"/>
      <c r="AD86" s="431"/>
      <c r="AE86" s="431"/>
      <c r="AF86" s="431"/>
      <c r="AG86" s="431"/>
      <c r="AH86" s="431"/>
      <c r="AI86" s="431"/>
      <c r="AJ86" s="431"/>
      <c r="AK86" s="607"/>
      <c r="AO86" s="607"/>
      <c r="AQ86" s="422"/>
      <c r="AR86" s="423"/>
      <c r="AS86" s="1537" t="s">
        <v>363</v>
      </c>
      <c r="AT86" s="441"/>
      <c r="AU86" s="441"/>
      <c r="AV86" s="441"/>
      <c r="AW86" s="441"/>
      <c r="AX86" s="441"/>
      <c r="AY86" s="441"/>
      <c r="AZ86" s="441"/>
      <c r="BA86" s="441"/>
      <c r="BB86" s="441"/>
      <c r="BC86" s="441"/>
      <c r="BD86" s="441"/>
      <c r="BE86" s="441"/>
      <c r="BF86" s="441"/>
      <c r="BG86" s="441"/>
      <c r="BH86" s="441"/>
      <c r="BI86" s="441"/>
      <c r="BJ86" s="441"/>
      <c r="BK86" s="441"/>
      <c r="BL86" s="441"/>
      <c r="BM86" s="441"/>
      <c r="BN86" s="441"/>
      <c r="BO86" s="441"/>
      <c r="BP86" s="441"/>
      <c r="BQ86" s="441"/>
      <c r="BR86" s="441"/>
      <c r="BS86" s="441"/>
      <c r="BT86" s="441"/>
      <c r="BU86" s="441"/>
      <c r="BV86" s="441"/>
      <c r="BW86" s="441"/>
      <c r="BX86" s="441"/>
      <c r="BY86" s="441"/>
      <c r="BZ86" s="441"/>
      <c r="CA86" s="441"/>
      <c r="CB86" s="608"/>
      <c r="CC86" s="428"/>
      <c r="CD86" s="428"/>
      <c r="CE86" s="428"/>
      <c r="CF86" s="608"/>
      <c r="CG86" s="428"/>
      <c r="CH86" s="422"/>
    </row>
    <row r="87" spans="1:86" s="421" customFormat="1" ht="20.100000000000001" customHeight="1">
      <c r="A87" s="547"/>
      <c r="B87" s="1538"/>
      <c r="C87" s="626" t="s">
        <v>372</v>
      </c>
      <c r="D87" s="481"/>
      <c r="E87" s="482" t="s">
        <v>315</v>
      </c>
      <c r="F87" s="442"/>
      <c r="G87" s="485"/>
      <c r="H87" s="485"/>
      <c r="I87" s="485"/>
      <c r="J87" s="485"/>
      <c r="K87" s="485"/>
      <c r="L87" s="485"/>
      <c r="M87" s="485"/>
      <c r="N87" s="485"/>
      <c r="O87" s="485"/>
      <c r="P87" s="485"/>
      <c r="Q87" s="485"/>
      <c r="R87" s="485"/>
      <c r="S87" s="485"/>
      <c r="T87" s="485"/>
      <c r="U87" s="485"/>
      <c r="V87" s="485"/>
      <c r="W87" s="485"/>
      <c r="X87" s="485"/>
      <c r="Y87" s="485"/>
      <c r="Z87" s="485"/>
      <c r="AA87" s="485"/>
      <c r="AB87" s="485"/>
      <c r="AC87" s="485"/>
      <c r="AD87" s="485"/>
      <c r="AE87" s="485"/>
      <c r="AF87" s="485"/>
      <c r="AG87" s="485"/>
      <c r="AH87" s="485"/>
      <c r="AI87" s="485"/>
      <c r="AJ87" s="627"/>
      <c r="AK87" s="607"/>
      <c r="AQ87" s="428"/>
      <c r="AR87" s="552"/>
      <c r="AS87" s="1538"/>
      <c r="AT87" s="626" t="s">
        <v>372</v>
      </c>
      <c r="AU87" s="481">
        <v>2</v>
      </c>
      <c r="AV87" s="482" t="s">
        <v>315</v>
      </c>
      <c r="AW87" s="452"/>
      <c r="AX87" s="488"/>
      <c r="AY87" s="488"/>
      <c r="AZ87" s="488"/>
      <c r="BA87" s="488"/>
      <c r="BB87" s="488"/>
      <c r="BC87" s="488"/>
      <c r="BD87" s="488"/>
      <c r="BE87" s="488"/>
      <c r="BF87" s="488"/>
      <c r="BG87" s="488"/>
      <c r="BH87" s="488"/>
      <c r="BI87" s="488"/>
      <c r="BJ87" s="488"/>
      <c r="BK87" s="488"/>
      <c r="BL87" s="488"/>
      <c r="BM87" s="488"/>
      <c r="BN87" s="488"/>
      <c r="BO87" s="488"/>
      <c r="BP87" s="488"/>
      <c r="BQ87" s="488"/>
      <c r="BR87" s="488"/>
      <c r="BS87" s="488"/>
      <c r="BT87" s="488"/>
      <c r="BU87" s="488"/>
      <c r="BV87" s="488"/>
      <c r="BW87" s="488"/>
      <c r="BX87" s="488"/>
      <c r="BY87" s="488"/>
      <c r="BZ87" s="488"/>
      <c r="CA87" s="628"/>
      <c r="CB87" s="608"/>
      <c r="CC87" s="428"/>
      <c r="CD87" s="428"/>
      <c r="CE87" s="428"/>
      <c r="CF87" s="428"/>
      <c r="CG87" s="428"/>
      <c r="CH87" s="428"/>
    </row>
    <row r="88" spans="1:86" s="421" customFormat="1" ht="20.100000000000001" customHeight="1">
      <c r="A88" s="547"/>
      <c r="B88" s="1539" t="s">
        <v>316</v>
      </c>
      <c r="C88" s="1525" t="s">
        <v>343</v>
      </c>
      <c r="D88" s="1527" t="s">
        <v>318</v>
      </c>
      <c r="E88" s="1528"/>
      <c r="F88" s="1531" t="s">
        <v>319</v>
      </c>
      <c r="G88" s="1533" t="s">
        <v>320</v>
      </c>
      <c r="H88" s="1534"/>
      <c r="I88" s="1534"/>
      <c r="J88" s="1534"/>
      <c r="K88" s="1534"/>
      <c r="L88" s="1534"/>
      <c r="M88" s="1534"/>
      <c r="N88" s="1534"/>
      <c r="O88" s="1534"/>
      <c r="P88" s="1534"/>
      <c r="Q88" s="1534"/>
      <c r="R88" s="1534"/>
      <c r="S88" s="1534"/>
      <c r="T88" s="1534"/>
      <c r="U88" s="1534"/>
      <c r="V88" s="1534"/>
      <c r="W88" s="1534"/>
      <c r="X88" s="1534"/>
      <c r="Y88" s="1534"/>
      <c r="Z88" s="1534"/>
      <c r="AA88" s="1534"/>
      <c r="AB88" s="1534"/>
      <c r="AC88" s="1534"/>
      <c r="AD88" s="1534"/>
      <c r="AE88" s="1534"/>
      <c r="AF88" s="1534"/>
      <c r="AG88" s="1534"/>
      <c r="AH88" s="1534"/>
      <c r="AI88" s="1534"/>
      <c r="AJ88" s="1535"/>
      <c r="AK88" s="572" t="s">
        <v>365</v>
      </c>
      <c r="AL88" s="573" t="s">
        <v>322</v>
      </c>
      <c r="AM88" s="573" t="s">
        <v>366</v>
      </c>
      <c r="AN88" s="574" t="s">
        <v>322</v>
      </c>
      <c r="AO88" s="495" t="s">
        <v>373</v>
      </c>
      <c r="AP88" s="496" t="s">
        <v>324</v>
      </c>
      <c r="AQ88" s="428"/>
      <c r="AR88" s="552"/>
      <c r="AS88" s="1539" t="s">
        <v>316</v>
      </c>
      <c r="AT88" s="1525" t="s">
        <v>343</v>
      </c>
      <c r="AU88" s="1527" t="s">
        <v>318</v>
      </c>
      <c r="AV88" s="1528"/>
      <c r="AW88" s="1531" t="s">
        <v>319</v>
      </c>
      <c r="AX88" s="1533" t="s">
        <v>320</v>
      </c>
      <c r="AY88" s="1534"/>
      <c r="AZ88" s="1534"/>
      <c r="BA88" s="1534"/>
      <c r="BB88" s="1534"/>
      <c r="BC88" s="1534"/>
      <c r="BD88" s="1534"/>
      <c r="BE88" s="1534"/>
      <c r="BF88" s="1534"/>
      <c r="BG88" s="1534"/>
      <c r="BH88" s="1534"/>
      <c r="BI88" s="1534"/>
      <c r="BJ88" s="1534"/>
      <c r="BK88" s="1534"/>
      <c r="BL88" s="1534"/>
      <c r="BM88" s="1534"/>
      <c r="BN88" s="1534"/>
      <c r="BO88" s="1534"/>
      <c r="BP88" s="1534"/>
      <c r="BQ88" s="1534"/>
      <c r="BR88" s="1534"/>
      <c r="BS88" s="1534"/>
      <c r="BT88" s="1534"/>
      <c r="BU88" s="1534"/>
      <c r="BV88" s="1534"/>
      <c r="BW88" s="1534"/>
      <c r="BX88" s="1534"/>
      <c r="BY88" s="1534"/>
      <c r="BZ88" s="1534"/>
      <c r="CA88" s="1535"/>
      <c r="CB88" s="572" t="s">
        <v>365</v>
      </c>
      <c r="CC88" s="573" t="s">
        <v>322</v>
      </c>
      <c r="CD88" s="573" t="s">
        <v>366</v>
      </c>
      <c r="CE88" s="574" t="s">
        <v>322</v>
      </c>
      <c r="CF88" s="495" t="s">
        <v>373</v>
      </c>
      <c r="CG88" s="496" t="s">
        <v>324</v>
      </c>
      <c r="CH88" s="428"/>
    </row>
    <row r="89" spans="1:86" s="421" customFormat="1" ht="20.100000000000001" customHeight="1">
      <c r="A89" s="547"/>
      <c r="B89" s="1540"/>
      <c r="C89" s="1526"/>
      <c r="D89" s="1529"/>
      <c r="E89" s="1530"/>
      <c r="F89" s="1532"/>
      <c r="G89" s="629">
        <f>G61</f>
        <v>0</v>
      </c>
      <c r="H89" s="630">
        <f t="shared" ref="H89:AJ89" si="42">H61</f>
        <v>0</v>
      </c>
      <c r="I89" s="630">
        <f t="shared" si="42"/>
        <v>0</v>
      </c>
      <c r="J89" s="630">
        <f t="shared" si="42"/>
        <v>0</v>
      </c>
      <c r="K89" s="630">
        <f t="shared" si="42"/>
        <v>0</v>
      </c>
      <c r="L89" s="630">
        <f t="shared" si="42"/>
        <v>0</v>
      </c>
      <c r="M89" s="630">
        <f t="shared" si="42"/>
        <v>0</v>
      </c>
      <c r="N89" s="630">
        <f t="shared" si="42"/>
        <v>0</v>
      </c>
      <c r="O89" s="630">
        <f t="shared" si="42"/>
        <v>0</v>
      </c>
      <c r="P89" s="630">
        <f t="shared" si="42"/>
        <v>0</v>
      </c>
      <c r="Q89" s="630">
        <f t="shared" si="42"/>
        <v>0</v>
      </c>
      <c r="R89" s="630">
        <f t="shared" si="42"/>
        <v>0</v>
      </c>
      <c r="S89" s="630">
        <f t="shared" si="42"/>
        <v>0</v>
      </c>
      <c r="T89" s="630">
        <f t="shared" si="42"/>
        <v>0</v>
      </c>
      <c r="U89" s="630">
        <f t="shared" si="42"/>
        <v>0</v>
      </c>
      <c r="V89" s="630">
        <f t="shared" si="42"/>
        <v>0</v>
      </c>
      <c r="W89" s="630">
        <f t="shared" si="42"/>
        <v>0</v>
      </c>
      <c r="X89" s="630">
        <f t="shared" si="42"/>
        <v>0</v>
      </c>
      <c r="Y89" s="630">
        <f t="shared" si="42"/>
        <v>0</v>
      </c>
      <c r="Z89" s="630">
        <f t="shared" si="42"/>
        <v>0</v>
      </c>
      <c r="AA89" s="630">
        <f t="shared" si="42"/>
        <v>0</v>
      </c>
      <c r="AB89" s="630">
        <f t="shared" si="42"/>
        <v>0</v>
      </c>
      <c r="AC89" s="630">
        <f t="shared" si="42"/>
        <v>0</v>
      </c>
      <c r="AD89" s="630">
        <f t="shared" si="42"/>
        <v>0</v>
      </c>
      <c r="AE89" s="630">
        <f t="shared" si="42"/>
        <v>0</v>
      </c>
      <c r="AF89" s="630">
        <f t="shared" si="42"/>
        <v>0</v>
      </c>
      <c r="AG89" s="630">
        <f t="shared" si="42"/>
        <v>0</v>
      </c>
      <c r="AH89" s="630">
        <f t="shared" si="42"/>
        <v>0</v>
      </c>
      <c r="AI89" s="630">
        <f t="shared" si="42"/>
        <v>0</v>
      </c>
      <c r="AJ89" s="630">
        <f t="shared" si="42"/>
        <v>0</v>
      </c>
      <c r="AK89" s="616" t="s">
        <v>293</v>
      </c>
      <c r="AL89" s="577" t="s">
        <v>304</v>
      </c>
      <c r="AM89" s="577" t="s">
        <v>298</v>
      </c>
      <c r="AN89" s="578" t="s">
        <v>308</v>
      </c>
      <c r="AO89" s="503" t="s">
        <v>326</v>
      </c>
      <c r="AP89" s="504" t="s">
        <v>326</v>
      </c>
      <c r="AQ89" s="428"/>
      <c r="AR89" s="552"/>
      <c r="AS89" s="1540"/>
      <c r="AT89" s="1526"/>
      <c r="AU89" s="1529"/>
      <c r="AV89" s="1530"/>
      <c r="AW89" s="1532"/>
      <c r="AX89" s="497">
        <v>45547</v>
      </c>
      <c r="AY89" s="498">
        <v>45548</v>
      </c>
      <c r="AZ89" s="498"/>
      <c r="BA89" s="614">
        <v>45565</v>
      </c>
      <c r="BB89" s="614">
        <v>45566</v>
      </c>
      <c r="BC89" s="614"/>
      <c r="BD89" s="614">
        <v>45589</v>
      </c>
      <c r="BE89" s="614">
        <v>45590</v>
      </c>
      <c r="BF89" s="498"/>
      <c r="BG89" s="498">
        <v>45603</v>
      </c>
      <c r="BH89" s="498"/>
      <c r="BI89" s="498"/>
      <c r="BJ89" s="498"/>
      <c r="BK89" s="498"/>
      <c r="BL89" s="498"/>
      <c r="BM89" s="498"/>
      <c r="BN89" s="498"/>
      <c r="BO89" s="498"/>
      <c r="BP89" s="498"/>
      <c r="BQ89" s="498"/>
      <c r="BR89" s="498"/>
      <c r="BS89" s="498"/>
      <c r="BT89" s="498"/>
      <c r="BU89" s="498"/>
      <c r="BV89" s="498"/>
      <c r="BW89" s="498"/>
      <c r="BX89" s="498"/>
      <c r="BY89" s="498"/>
      <c r="BZ89" s="498"/>
      <c r="CA89" s="499"/>
      <c r="CB89" s="616" t="s">
        <v>293</v>
      </c>
      <c r="CC89" s="577" t="s">
        <v>304</v>
      </c>
      <c r="CD89" s="577" t="s">
        <v>298</v>
      </c>
      <c r="CE89" s="578" t="s">
        <v>308</v>
      </c>
      <c r="CF89" s="503" t="s">
        <v>326</v>
      </c>
      <c r="CG89" s="504" t="s">
        <v>326</v>
      </c>
      <c r="CH89" s="428"/>
    </row>
    <row r="90" spans="1:86" s="421" customFormat="1" ht="20.100000000000001" customHeight="1">
      <c r="A90" s="416">
        <v>1</v>
      </c>
      <c r="B90" s="617"/>
      <c r="C90" s="506"/>
      <c r="D90" s="1536"/>
      <c r="E90" s="1536"/>
      <c r="F90" s="507"/>
      <c r="G90" s="508"/>
      <c r="H90" s="521"/>
      <c r="I90" s="521"/>
      <c r="J90" s="521"/>
      <c r="K90" s="521"/>
      <c r="L90" s="521"/>
      <c r="M90" s="521"/>
      <c r="N90" s="521"/>
      <c r="O90" s="521"/>
      <c r="P90" s="521"/>
      <c r="Q90" s="521"/>
      <c r="R90" s="521"/>
      <c r="S90" s="521"/>
      <c r="T90" s="521"/>
      <c r="U90" s="521"/>
      <c r="V90" s="521"/>
      <c r="W90" s="521"/>
      <c r="X90" s="521"/>
      <c r="Y90" s="521"/>
      <c r="Z90" s="521"/>
      <c r="AA90" s="521"/>
      <c r="AB90" s="521"/>
      <c r="AC90" s="521"/>
      <c r="AD90" s="521"/>
      <c r="AE90" s="521"/>
      <c r="AF90" s="521"/>
      <c r="AG90" s="521"/>
      <c r="AH90" s="521"/>
      <c r="AI90" s="521"/>
      <c r="AJ90" s="522"/>
      <c r="AK90" s="580">
        <f>COUNTIF($G90:$AJ90,$AK$89)</f>
        <v>0</v>
      </c>
      <c r="AL90" s="581">
        <f>COUNTIF($G90:$AJ90,$AL$89)</f>
        <v>0</v>
      </c>
      <c r="AM90" s="581">
        <f>COUNTIF($G90:$AJ90,$AM$89)</f>
        <v>0</v>
      </c>
      <c r="AN90" s="582">
        <f>COUNTIF($G90:$AJ90,$AN$89)</f>
        <v>0</v>
      </c>
      <c r="AO90" s="583">
        <f>SUM(AK90+AM90)</f>
        <v>0</v>
      </c>
      <c r="AP90" s="496">
        <f t="shared" ref="AP90:AP99" si="43">AK90+AL90</f>
        <v>0</v>
      </c>
      <c r="AQ90" s="428"/>
      <c r="AR90" s="423">
        <v>1</v>
      </c>
      <c r="AS90" s="617" t="s">
        <v>374</v>
      </c>
      <c r="AT90" s="506" t="s">
        <v>376</v>
      </c>
      <c r="AU90" s="1536" t="s">
        <v>369</v>
      </c>
      <c r="AV90" s="1536"/>
      <c r="AW90" s="507" t="s">
        <v>439</v>
      </c>
      <c r="AX90" s="508" t="s">
        <v>348</v>
      </c>
      <c r="AY90" s="521" t="s">
        <v>306</v>
      </c>
      <c r="AZ90" s="521"/>
      <c r="BA90" s="521"/>
      <c r="BB90" s="521"/>
      <c r="BC90" s="521"/>
      <c r="BD90" s="619" t="s">
        <v>348</v>
      </c>
      <c r="BE90" s="619" t="s">
        <v>306</v>
      </c>
      <c r="BF90" s="521"/>
      <c r="BG90" s="521" t="s">
        <v>328</v>
      </c>
      <c r="BH90" s="521"/>
      <c r="BI90" s="521"/>
      <c r="BJ90" s="521"/>
      <c r="BK90" s="521"/>
      <c r="BL90" s="521"/>
      <c r="BM90" s="521"/>
      <c r="BN90" s="521"/>
      <c r="BO90" s="521"/>
      <c r="BP90" s="521"/>
      <c r="BQ90" s="521"/>
      <c r="BR90" s="521"/>
      <c r="BS90" s="521"/>
      <c r="BT90" s="521"/>
      <c r="BU90" s="521"/>
      <c r="BV90" s="521"/>
      <c r="BW90" s="521"/>
      <c r="BX90" s="521"/>
      <c r="BY90" s="521"/>
      <c r="BZ90" s="521"/>
      <c r="CA90" s="522"/>
      <c r="CB90" s="580">
        <v>2</v>
      </c>
      <c r="CC90" s="581">
        <v>2</v>
      </c>
      <c r="CD90" s="581">
        <v>1</v>
      </c>
      <c r="CE90" s="582">
        <v>0</v>
      </c>
      <c r="CF90" s="583">
        <v>3</v>
      </c>
      <c r="CG90" s="496">
        <v>4</v>
      </c>
      <c r="CH90" s="428"/>
    </row>
    <row r="91" spans="1:86" s="421" customFormat="1" ht="20.100000000000001" customHeight="1">
      <c r="A91" s="416">
        <v>2</v>
      </c>
      <c r="B91" s="631"/>
      <c r="C91" s="624"/>
      <c r="D91" s="1523"/>
      <c r="E91" s="1523"/>
      <c r="F91" s="520"/>
      <c r="G91" s="508"/>
      <c r="H91" s="521"/>
      <c r="I91" s="521"/>
      <c r="J91" s="521"/>
      <c r="K91" s="521"/>
      <c r="L91" s="521"/>
      <c r="M91" s="521"/>
      <c r="N91" s="521"/>
      <c r="O91" s="521"/>
      <c r="P91" s="521"/>
      <c r="Q91" s="521"/>
      <c r="R91" s="521"/>
      <c r="S91" s="521"/>
      <c r="T91" s="521"/>
      <c r="U91" s="521"/>
      <c r="V91" s="521"/>
      <c r="W91" s="521"/>
      <c r="X91" s="521"/>
      <c r="Y91" s="521"/>
      <c r="Z91" s="521"/>
      <c r="AA91" s="521"/>
      <c r="AB91" s="521"/>
      <c r="AC91" s="521"/>
      <c r="AD91" s="521"/>
      <c r="AE91" s="521"/>
      <c r="AF91" s="521"/>
      <c r="AG91" s="521"/>
      <c r="AH91" s="521"/>
      <c r="AI91" s="521"/>
      <c r="AJ91" s="522"/>
      <c r="AK91" s="585">
        <f t="shared" ref="AK91:AK99" si="44">COUNTIF($G91:$AJ91,$AK$89)</f>
        <v>0</v>
      </c>
      <c r="AL91" s="586">
        <f t="shared" ref="AL91:AL99" si="45">COUNTIF($G91:$AJ91,$AL$89)</f>
        <v>0</v>
      </c>
      <c r="AM91" s="586">
        <f t="shared" ref="AM91:AM99" si="46">COUNTIF($G91:$AJ91,$AM$89)</f>
        <v>0</v>
      </c>
      <c r="AN91" s="587">
        <f t="shared" ref="AN91:AN99" si="47">COUNTIF($G91:$AJ91,$AN$89)</f>
        <v>0</v>
      </c>
      <c r="AO91" s="588">
        <f t="shared" ref="AO91:AO99" si="48">SUM(AK91+AM91)</f>
        <v>0</v>
      </c>
      <c r="AP91" s="524">
        <f t="shared" si="43"/>
        <v>0</v>
      </c>
      <c r="AQ91" s="428"/>
      <c r="AR91" s="423">
        <v>2</v>
      </c>
      <c r="AS91" s="631" t="s">
        <v>377</v>
      </c>
      <c r="AT91" s="624" t="s">
        <v>379</v>
      </c>
      <c r="AU91" s="1523" t="s">
        <v>369</v>
      </c>
      <c r="AV91" s="1523"/>
      <c r="AW91" s="520" t="s">
        <v>439</v>
      </c>
      <c r="AX91" s="508" t="s">
        <v>348</v>
      </c>
      <c r="AY91" s="521" t="s">
        <v>306</v>
      </c>
      <c r="AZ91" s="521"/>
      <c r="BA91" s="521"/>
      <c r="BB91" s="521"/>
      <c r="BC91" s="521"/>
      <c r="BD91" s="622" t="s">
        <v>348</v>
      </c>
      <c r="BE91" s="622" t="s">
        <v>306</v>
      </c>
      <c r="BF91" s="521"/>
      <c r="BG91" s="521" t="s">
        <v>328</v>
      </c>
      <c r="BH91" s="521"/>
      <c r="BI91" s="521"/>
      <c r="BJ91" s="521"/>
      <c r="BK91" s="521"/>
      <c r="BL91" s="521"/>
      <c r="BM91" s="521"/>
      <c r="BN91" s="521"/>
      <c r="BO91" s="521"/>
      <c r="BP91" s="521"/>
      <c r="BQ91" s="521"/>
      <c r="BR91" s="521"/>
      <c r="BS91" s="521"/>
      <c r="BT91" s="521"/>
      <c r="BU91" s="521"/>
      <c r="BV91" s="521"/>
      <c r="BW91" s="521"/>
      <c r="BX91" s="521"/>
      <c r="BY91" s="521"/>
      <c r="BZ91" s="521"/>
      <c r="CA91" s="522"/>
      <c r="CB91" s="585">
        <v>2</v>
      </c>
      <c r="CC91" s="586">
        <v>2</v>
      </c>
      <c r="CD91" s="586">
        <v>1</v>
      </c>
      <c r="CE91" s="587">
        <v>0</v>
      </c>
      <c r="CF91" s="588">
        <v>3</v>
      </c>
      <c r="CG91" s="524">
        <v>4</v>
      </c>
      <c r="CH91" s="428"/>
    </row>
    <row r="92" spans="1:86" s="421" customFormat="1" ht="20.100000000000001" customHeight="1">
      <c r="A92" s="416">
        <v>3</v>
      </c>
      <c r="B92" s="631"/>
      <c r="C92" s="624"/>
      <c r="D92" s="1523"/>
      <c r="E92" s="1523"/>
      <c r="F92" s="520"/>
      <c r="G92" s="508"/>
      <c r="H92" s="521"/>
      <c r="I92" s="521"/>
      <c r="J92" s="521"/>
      <c r="K92" s="521"/>
      <c r="L92" s="521"/>
      <c r="M92" s="521"/>
      <c r="N92" s="521"/>
      <c r="O92" s="521"/>
      <c r="P92" s="521"/>
      <c r="Q92" s="521"/>
      <c r="R92" s="521"/>
      <c r="S92" s="521"/>
      <c r="T92" s="521"/>
      <c r="U92" s="521"/>
      <c r="V92" s="521"/>
      <c r="W92" s="521"/>
      <c r="X92" s="521"/>
      <c r="Y92" s="521"/>
      <c r="Z92" s="521"/>
      <c r="AA92" s="521"/>
      <c r="AB92" s="521"/>
      <c r="AC92" s="521"/>
      <c r="AD92" s="521"/>
      <c r="AE92" s="521"/>
      <c r="AF92" s="521"/>
      <c r="AG92" s="521"/>
      <c r="AH92" s="521"/>
      <c r="AI92" s="521"/>
      <c r="AJ92" s="522"/>
      <c r="AK92" s="585">
        <f t="shared" si="44"/>
        <v>0</v>
      </c>
      <c r="AL92" s="586">
        <f t="shared" si="45"/>
        <v>0</v>
      </c>
      <c r="AM92" s="586">
        <f t="shared" si="46"/>
        <v>0</v>
      </c>
      <c r="AN92" s="587">
        <f t="shared" si="47"/>
        <v>0</v>
      </c>
      <c r="AO92" s="588">
        <f t="shared" si="48"/>
        <v>0</v>
      </c>
      <c r="AP92" s="524">
        <f t="shared" si="43"/>
        <v>0</v>
      </c>
      <c r="AQ92" s="428"/>
      <c r="AR92" s="423">
        <v>3</v>
      </c>
      <c r="AS92" s="631"/>
      <c r="AT92" s="624"/>
      <c r="AU92" s="1523"/>
      <c r="AV92" s="1523"/>
      <c r="AW92" s="520"/>
      <c r="AX92" s="508"/>
      <c r="AY92" s="521"/>
      <c r="AZ92" s="521"/>
      <c r="BA92" s="521"/>
      <c r="BB92" s="521"/>
      <c r="BC92" s="521"/>
      <c r="BD92" s="622"/>
      <c r="BE92" s="622"/>
      <c r="BF92" s="521"/>
      <c r="BG92" s="521"/>
      <c r="BH92" s="521"/>
      <c r="BI92" s="521"/>
      <c r="BJ92" s="521"/>
      <c r="BK92" s="521"/>
      <c r="BL92" s="521"/>
      <c r="BM92" s="521"/>
      <c r="BN92" s="521"/>
      <c r="BO92" s="521"/>
      <c r="BP92" s="521"/>
      <c r="BQ92" s="521"/>
      <c r="BR92" s="521"/>
      <c r="BS92" s="521"/>
      <c r="BT92" s="521"/>
      <c r="BU92" s="521"/>
      <c r="BV92" s="521"/>
      <c r="BW92" s="521"/>
      <c r="BX92" s="521"/>
      <c r="BY92" s="521"/>
      <c r="BZ92" s="521"/>
      <c r="CA92" s="522"/>
      <c r="CB92" s="585">
        <v>0</v>
      </c>
      <c r="CC92" s="586">
        <v>0</v>
      </c>
      <c r="CD92" s="586">
        <v>0</v>
      </c>
      <c r="CE92" s="587">
        <v>0</v>
      </c>
      <c r="CF92" s="588">
        <v>0</v>
      </c>
      <c r="CG92" s="524">
        <v>0</v>
      </c>
      <c r="CH92" s="428"/>
    </row>
    <row r="93" spans="1:86" s="421" customFormat="1" ht="20.100000000000001" customHeight="1">
      <c r="A93" s="416">
        <v>4</v>
      </c>
      <c r="B93" s="631"/>
      <c r="C93" s="624"/>
      <c r="D93" s="1523"/>
      <c r="E93" s="1523"/>
      <c r="F93" s="520"/>
      <c r="G93" s="508"/>
      <c r="H93" s="521"/>
      <c r="I93" s="521"/>
      <c r="J93" s="521"/>
      <c r="K93" s="521"/>
      <c r="L93" s="521"/>
      <c r="M93" s="521"/>
      <c r="N93" s="521"/>
      <c r="O93" s="521"/>
      <c r="P93" s="521"/>
      <c r="Q93" s="521"/>
      <c r="R93" s="521"/>
      <c r="S93" s="521"/>
      <c r="T93" s="521"/>
      <c r="U93" s="521"/>
      <c r="V93" s="521"/>
      <c r="W93" s="521"/>
      <c r="X93" s="521"/>
      <c r="Y93" s="521"/>
      <c r="Z93" s="521"/>
      <c r="AA93" s="521"/>
      <c r="AB93" s="521"/>
      <c r="AC93" s="521"/>
      <c r="AD93" s="521"/>
      <c r="AE93" s="521"/>
      <c r="AF93" s="521"/>
      <c r="AG93" s="521"/>
      <c r="AH93" s="521"/>
      <c r="AI93" s="521"/>
      <c r="AJ93" s="522"/>
      <c r="AK93" s="585">
        <f t="shared" si="44"/>
        <v>0</v>
      </c>
      <c r="AL93" s="586">
        <f t="shared" si="45"/>
        <v>0</v>
      </c>
      <c r="AM93" s="586">
        <f t="shared" si="46"/>
        <v>0</v>
      </c>
      <c r="AN93" s="587">
        <f t="shared" si="47"/>
        <v>0</v>
      </c>
      <c r="AO93" s="588">
        <f t="shared" si="48"/>
        <v>0</v>
      </c>
      <c r="AP93" s="524">
        <f t="shared" si="43"/>
        <v>0</v>
      </c>
      <c r="AQ93" s="428"/>
      <c r="AR93" s="423">
        <v>4</v>
      </c>
      <c r="AS93" s="631"/>
      <c r="AT93" s="624"/>
      <c r="AU93" s="1523"/>
      <c r="AV93" s="1523"/>
      <c r="AW93" s="520"/>
      <c r="AX93" s="508"/>
      <c r="AY93" s="521"/>
      <c r="AZ93" s="521"/>
      <c r="BA93" s="521"/>
      <c r="BB93" s="521"/>
      <c r="BC93" s="521"/>
      <c r="BD93" s="521"/>
      <c r="BE93" s="521"/>
      <c r="BF93" s="521"/>
      <c r="BG93" s="521"/>
      <c r="BH93" s="521"/>
      <c r="BI93" s="521"/>
      <c r="BJ93" s="521"/>
      <c r="BK93" s="521"/>
      <c r="BL93" s="521"/>
      <c r="BM93" s="521"/>
      <c r="BN93" s="521"/>
      <c r="BO93" s="521"/>
      <c r="BP93" s="521"/>
      <c r="BQ93" s="521"/>
      <c r="BR93" s="521"/>
      <c r="BS93" s="521"/>
      <c r="BT93" s="521"/>
      <c r="BU93" s="521"/>
      <c r="BV93" s="521"/>
      <c r="BW93" s="521"/>
      <c r="BX93" s="521"/>
      <c r="BY93" s="521"/>
      <c r="BZ93" s="521"/>
      <c r="CA93" s="522"/>
      <c r="CB93" s="585">
        <v>0</v>
      </c>
      <c r="CC93" s="586">
        <v>0</v>
      </c>
      <c r="CD93" s="586">
        <v>0</v>
      </c>
      <c r="CE93" s="587">
        <v>0</v>
      </c>
      <c r="CF93" s="588">
        <v>0</v>
      </c>
      <c r="CG93" s="524">
        <v>0</v>
      </c>
      <c r="CH93" s="428"/>
    </row>
    <row r="94" spans="1:86" s="421" customFormat="1" ht="20.100000000000001" customHeight="1">
      <c r="A94" s="416">
        <v>5</v>
      </c>
      <c r="B94" s="631"/>
      <c r="C94" s="624"/>
      <c r="D94" s="1523"/>
      <c r="E94" s="1523"/>
      <c r="F94" s="520"/>
      <c r="G94" s="508"/>
      <c r="H94" s="521"/>
      <c r="I94" s="521"/>
      <c r="J94" s="521"/>
      <c r="K94" s="521"/>
      <c r="L94" s="521"/>
      <c r="M94" s="521"/>
      <c r="N94" s="521"/>
      <c r="O94" s="521"/>
      <c r="P94" s="521"/>
      <c r="Q94" s="521"/>
      <c r="R94" s="521"/>
      <c r="S94" s="521"/>
      <c r="T94" s="521"/>
      <c r="U94" s="521"/>
      <c r="V94" s="521"/>
      <c r="W94" s="521"/>
      <c r="X94" s="521"/>
      <c r="Y94" s="521"/>
      <c r="Z94" s="521"/>
      <c r="AA94" s="521"/>
      <c r="AB94" s="521"/>
      <c r="AC94" s="521"/>
      <c r="AD94" s="521"/>
      <c r="AE94" s="521"/>
      <c r="AF94" s="521"/>
      <c r="AG94" s="521"/>
      <c r="AH94" s="521"/>
      <c r="AI94" s="521"/>
      <c r="AJ94" s="522"/>
      <c r="AK94" s="585">
        <f t="shared" si="44"/>
        <v>0</v>
      </c>
      <c r="AL94" s="586">
        <f t="shared" si="45"/>
        <v>0</v>
      </c>
      <c r="AM94" s="586">
        <f t="shared" si="46"/>
        <v>0</v>
      </c>
      <c r="AN94" s="587">
        <f t="shared" si="47"/>
        <v>0</v>
      </c>
      <c r="AO94" s="588">
        <f t="shared" si="48"/>
        <v>0</v>
      </c>
      <c r="AP94" s="524">
        <f t="shared" si="43"/>
        <v>0</v>
      </c>
      <c r="AQ94" s="428"/>
      <c r="AR94" s="423">
        <v>5</v>
      </c>
      <c r="AS94" s="631"/>
      <c r="AT94" s="624"/>
      <c r="AU94" s="1523"/>
      <c r="AV94" s="1523"/>
      <c r="AW94" s="520"/>
      <c r="AX94" s="508"/>
      <c r="AY94" s="521"/>
      <c r="AZ94" s="521"/>
      <c r="BA94" s="521"/>
      <c r="BB94" s="521"/>
      <c r="BC94" s="521"/>
      <c r="BD94" s="521"/>
      <c r="BE94" s="521"/>
      <c r="BF94" s="521"/>
      <c r="BG94" s="521"/>
      <c r="BH94" s="521"/>
      <c r="BI94" s="521"/>
      <c r="BJ94" s="521"/>
      <c r="BK94" s="521"/>
      <c r="BL94" s="521"/>
      <c r="BM94" s="521"/>
      <c r="BN94" s="521"/>
      <c r="BO94" s="521"/>
      <c r="BP94" s="521"/>
      <c r="BQ94" s="521"/>
      <c r="BR94" s="521"/>
      <c r="BS94" s="521"/>
      <c r="BT94" s="521"/>
      <c r="BU94" s="521"/>
      <c r="BV94" s="521"/>
      <c r="BW94" s="521"/>
      <c r="BX94" s="521"/>
      <c r="BY94" s="521"/>
      <c r="BZ94" s="521"/>
      <c r="CA94" s="522"/>
      <c r="CB94" s="585">
        <v>0</v>
      </c>
      <c r="CC94" s="586">
        <v>0</v>
      </c>
      <c r="CD94" s="586">
        <v>0</v>
      </c>
      <c r="CE94" s="587">
        <v>0</v>
      </c>
      <c r="CF94" s="588">
        <v>0</v>
      </c>
      <c r="CG94" s="524">
        <v>0</v>
      </c>
      <c r="CH94" s="428"/>
    </row>
    <row r="95" spans="1:86" s="421" customFormat="1" ht="20.100000000000001" customHeight="1">
      <c r="A95" s="416">
        <v>6</v>
      </c>
      <c r="B95" s="631"/>
      <c r="C95" s="624"/>
      <c r="D95" s="1523"/>
      <c r="E95" s="1523"/>
      <c r="F95" s="520"/>
      <c r="G95" s="508"/>
      <c r="H95" s="521"/>
      <c r="I95" s="521"/>
      <c r="J95" s="521"/>
      <c r="K95" s="521"/>
      <c r="L95" s="521"/>
      <c r="M95" s="521"/>
      <c r="N95" s="521"/>
      <c r="O95" s="521"/>
      <c r="P95" s="521"/>
      <c r="Q95" s="521"/>
      <c r="R95" s="521"/>
      <c r="S95" s="521"/>
      <c r="T95" s="521"/>
      <c r="U95" s="521"/>
      <c r="V95" s="521"/>
      <c r="W95" s="521"/>
      <c r="X95" s="521"/>
      <c r="Y95" s="521"/>
      <c r="Z95" s="521"/>
      <c r="AA95" s="521"/>
      <c r="AB95" s="521"/>
      <c r="AC95" s="521"/>
      <c r="AD95" s="521"/>
      <c r="AE95" s="521"/>
      <c r="AF95" s="521"/>
      <c r="AG95" s="521"/>
      <c r="AH95" s="521"/>
      <c r="AI95" s="521"/>
      <c r="AJ95" s="522"/>
      <c r="AK95" s="585">
        <f t="shared" si="44"/>
        <v>0</v>
      </c>
      <c r="AL95" s="586">
        <f t="shared" si="45"/>
        <v>0</v>
      </c>
      <c r="AM95" s="586">
        <f t="shared" si="46"/>
        <v>0</v>
      </c>
      <c r="AN95" s="587">
        <f t="shared" si="47"/>
        <v>0</v>
      </c>
      <c r="AO95" s="588">
        <f t="shared" si="48"/>
        <v>0</v>
      </c>
      <c r="AP95" s="524">
        <f t="shared" si="43"/>
        <v>0</v>
      </c>
      <c r="AQ95" s="428"/>
      <c r="AR95" s="423">
        <v>6</v>
      </c>
      <c r="AS95" s="631"/>
      <c r="AT95" s="624"/>
      <c r="AU95" s="1523"/>
      <c r="AV95" s="1523"/>
      <c r="AW95" s="520"/>
      <c r="AX95" s="508"/>
      <c r="AY95" s="521"/>
      <c r="AZ95" s="521"/>
      <c r="BA95" s="521"/>
      <c r="BB95" s="521"/>
      <c r="BC95" s="521"/>
      <c r="BD95" s="521"/>
      <c r="BE95" s="521"/>
      <c r="BF95" s="521"/>
      <c r="BG95" s="521"/>
      <c r="BH95" s="521"/>
      <c r="BI95" s="521"/>
      <c r="BJ95" s="521"/>
      <c r="BK95" s="521"/>
      <c r="BL95" s="521"/>
      <c r="BM95" s="521"/>
      <c r="BN95" s="521"/>
      <c r="BO95" s="521"/>
      <c r="BP95" s="521"/>
      <c r="BQ95" s="521"/>
      <c r="BR95" s="521"/>
      <c r="BS95" s="521"/>
      <c r="BT95" s="521"/>
      <c r="BU95" s="521"/>
      <c r="BV95" s="521"/>
      <c r="BW95" s="521"/>
      <c r="BX95" s="521"/>
      <c r="BY95" s="521"/>
      <c r="BZ95" s="521"/>
      <c r="CA95" s="522"/>
      <c r="CB95" s="585">
        <v>0</v>
      </c>
      <c r="CC95" s="586">
        <v>0</v>
      </c>
      <c r="CD95" s="586">
        <v>0</v>
      </c>
      <c r="CE95" s="587">
        <v>0</v>
      </c>
      <c r="CF95" s="588">
        <v>0</v>
      </c>
      <c r="CG95" s="524">
        <v>0</v>
      </c>
      <c r="CH95" s="428"/>
    </row>
    <row r="96" spans="1:86" s="421" customFormat="1" ht="20.100000000000001" customHeight="1">
      <c r="A96" s="416">
        <v>7</v>
      </c>
      <c r="B96" s="631"/>
      <c r="C96" s="624"/>
      <c r="D96" s="1523"/>
      <c r="E96" s="1523"/>
      <c r="F96" s="520"/>
      <c r="G96" s="508"/>
      <c r="H96" s="521"/>
      <c r="I96" s="521"/>
      <c r="J96" s="521"/>
      <c r="K96" s="521"/>
      <c r="L96" s="521"/>
      <c r="M96" s="521"/>
      <c r="N96" s="521"/>
      <c r="O96" s="521"/>
      <c r="P96" s="521"/>
      <c r="Q96" s="521"/>
      <c r="R96" s="521"/>
      <c r="S96" s="521"/>
      <c r="T96" s="521"/>
      <c r="U96" s="521"/>
      <c r="V96" s="521"/>
      <c r="W96" s="521"/>
      <c r="X96" s="521"/>
      <c r="Y96" s="521"/>
      <c r="Z96" s="521"/>
      <c r="AA96" s="521"/>
      <c r="AB96" s="521"/>
      <c r="AC96" s="521"/>
      <c r="AD96" s="521"/>
      <c r="AE96" s="521"/>
      <c r="AF96" s="521"/>
      <c r="AG96" s="521"/>
      <c r="AH96" s="521"/>
      <c r="AI96" s="521"/>
      <c r="AJ96" s="522"/>
      <c r="AK96" s="585">
        <f t="shared" si="44"/>
        <v>0</v>
      </c>
      <c r="AL96" s="586">
        <f t="shared" si="45"/>
        <v>0</v>
      </c>
      <c r="AM96" s="586">
        <f t="shared" si="46"/>
        <v>0</v>
      </c>
      <c r="AN96" s="587">
        <f t="shared" si="47"/>
        <v>0</v>
      </c>
      <c r="AO96" s="588">
        <f t="shared" si="48"/>
        <v>0</v>
      </c>
      <c r="AP96" s="524">
        <f t="shared" si="43"/>
        <v>0</v>
      </c>
      <c r="AQ96" s="428"/>
      <c r="AR96" s="423">
        <v>7</v>
      </c>
      <c r="AS96" s="631"/>
      <c r="AT96" s="624"/>
      <c r="AU96" s="1523"/>
      <c r="AV96" s="1523"/>
      <c r="AW96" s="520"/>
      <c r="AX96" s="508"/>
      <c r="AY96" s="521"/>
      <c r="AZ96" s="521"/>
      <c r="BA96" s="521"/>
      <c r="BB96" s="521"/>
      <c r="BC96" s="521"/>
      <c r="BD96" s="521"/>
      <c r="BE96" s="521"/>
      <c r="BF96" s="521"/>
      <c r="BG96" s="521"/>
      <c r="BH96" s="521"/>
      <c r="BI96" s="521"/>
      <c r="BJ96" s="521"/>
      <c r="BK96" s="521"/>
      <c r="BL96" s="521"/>
      <c r="BM96" s="521"/>
      <c r="BN96" s="521"/>
      <c r="BO96" s="521"/>
      <c r="BP96" s="521"/>
      <c r="BQ96" s="521"/>
      <c r="BR96" s="521"/>
      <c r="BS96" s="521"/>
      <c r="BT96" s="521"/>
      <c r="BU96" s="521"/>
      <c r="BV96" s="521"/>
      <c r="BW96" s="521"/>
      <c r="BX96" s="521"/>
      <c r="BY96" s="521"/>
      <c r="BZ96" s="521"/>
      <c r="CA96" s="522"/>
      <c r="CB96" s="585">
        <v>0</v>
      </c>
      <c r="CC96" s="586">
        <v>0</v>
      </c>
      <c r="CD96" s="586">
        <v>0</v>
      </c>
      <c r="CE96" s="587">
        <v>0</v>
      </c>
      <c r="CF96" s="588">
        <v>0</v>
      </c>
      <c r="CG96" s="524">
        <v>0</v>
      </c>
      <c r="CH96" s="428"/>
    </row>
    <row r="97" spans="1:86" s="421" customFormat="1" ht="20.100000000000001" customHeight="1">
      <c r="A97" s="416">
        <v>8</v>
      </c>
      <c r="B97" s="631"/>
      <c r="C97" s="624"/>
      <c r="D97" s="1523"/>
      <c r="E97" s="1523"/>
      <c r="F97" s="520"/>
      <c r="G97" s="508"/>
      <c r="H97" s="521"/>
      <c r="I97" s="521"/>
      <c r="J97" s="521"/>
      <c r="K97" s="521"/>
      <c r="L97" s="521"/>
      <c r="M97" s="521"/>
      <c r="N97" s="521"/>
      <c r="O97" s="521"/>
      <c r="P97" s="521"/>
      <c r="Q97" s="521"/>
      <c r="R97" s="521"/>
      <c r="S97" s="521"/>
      <c r="T97" s="521"/>
      <c r="U97" s="521"/>
      <c r="V97" s="521"/>
      <c r="W97" s="521"/>
      <c r="X97" s="521"/>
      <c r="Y97" s="521"/>
      <c r="Z97" s="521"/>
      <c r="AA97" s="521"/>
      <c r="AB97" s="521"/>
      <c r="AC97" s="521"/>
      <c r="AD97" s="521"/>
      <c r="AE97" s="521"/>
      <c r="AF97" s="521"/>
      <c r="AG97" s="521"/>
      <c r="AH97" s="521"/>
      <c r="AI97" s="521"/>
      <c r="AJ97" s="522"/>
      <c r="AK97" s="585">
        <f t="shared" si="44"/>
        <v>0</v>
      </c>
      <c r="AL97" s="586">
        <f t="shared" si="45"/>
        <v>0</v>
      </c>
      <c r="AM97" s="586">
        <f t="shared" si="46"/>
        <v>0</v>
      </c>
      <c r="AN97" s="587">
        <f t="shared" si="47"/>
        <v>0</v>
      </c>
      <c r="AO97" s="588">
        <f t="shared" si="48"/>
        <v>0</v>
      </c>
      <c r="AP97" s="524">
        <f t="shared" si="43"/>
        <v>0</v>
      </c>
      <c r="AQ97" s="428"/>
      <c r="AR97" s="423">
        <v>8</v>
      </c>
      <c r="AS97" s="631"/>
      <c r="AT97" s="624"/>
      <c r="AU97" s="1523"/>
      <c r="AV97" s="1523"/>
      <c r="AW97" s="520"/>
      <c r="AX97" s="508"/>
      <c r="AY97" s="521"/>
      <c r="AZ97" s="521"/>
      <c r="BA97" s="521"/>
      <c r="BB97" s="521"/>
      <c r="BC97" s="521"/>
      <c r="BD97" s="521"/>
      <c r="BE97" s="521"/>
      <c r="BF97" s="521"/>
      <c r="BG97" s="521"/>
      <c r="BH97" s="521"/>
      <c r="BI97" s="521"/>
      <c r="BJ97" s="521"/>
      <c r="BK97" s="521"/>
      <c r="BL97" s="521"/>
      <c r="BM97" s="521"/>
      <c r="BN97" s="521"/>
      <c r="BO97" s="521"/>
      <c r="BP97" s="521"/>
      <c r="BQ97" s="521"/>
      <c r="BR97" s="521"/>
      <c r="BS97" s="521"/>
      <c r="BT97" s="521"/>
      <c r="BU97" s="521"/>
      <c r="BV97" s="521"/>
      <c r="BW97" s="521"/>
      <c r="BX97" s="521"/>
      <c r="BY97" s="521"/>
      <c r="BZ97" s="521"/>
      <c r="CA97" s="522"/>
      <c r="CB97" s="585">
        <v>0</v>
      </c>
      <c r="CC97" s="586">
        <v>0</v>
      </c>
      <c r="CD97" s="586">
        <v>0</v>
      </c>
      <c r="CE97" s="587">
        <v>0</v>
      </c>
      <c r="CF97" s="588">
        <v>0</v>
      </c>
      <c r="CG97" s="524">
        <v>0</v>
      </c>
      <c r="CH97" s="428"/>
    </row>
    <row r="98" spans="1:86" ht="20.100000000000001" customHeight="1">
      <c r="A98" s="416">
        <v>9</v>
      </c>
      <c r="B98" s="621"/>
      <c r="C98" s="519"/>
      <c r="D98" s="1523"/>
      <c r="E98" s="1523"/>
      <c r="F98" s="520"/>
      <c r="G98" s="508"/>
      <c r="H98" s="521"/>
      <c r="I98" s="521"/>
      <c r="J98" s="521"/>
      <c r="K98" s="521"/>
      <c r="L98" s="521"/>
      <c r="M98" s="521"/>
      <c r="N98" s="521"/>
      <c r="O98" s="521"/>
      <c r="P98" s="521"/>
      <c r="Q98" s="521"/>
      <c r="R98" s="521"/>
      <c r="S98" s="521"/>
      <c r="T98" s="521"/>
      <c r="U98" s="521"/>
      <c r="V98" s="521"/>
      <c r="W98" s="521"/>
      <c r="X98" s="521"/>
      <c r="Y98" s="521"/>
      <c r="Z98" s="521"/>
      <c r="AA98" s="521"/>
      <c r="AB98" s="521"/>
      <c r="AC98" s="521"/>
      <c r="AD98" s="521"/>
      <c r="AE98" s="521"/>
      <c r="AF98" s="521"/>
      <c r="AG98" s="521"/>
      <c r="AH98" s="521"/>
      <c r="AI98" s="521"/>
      <c r="AJ98" s="522"/>
      <c r="AK98" s="585">
        <f t="shared" si="44"/>
        <v>0</v>
      </c>
      <c r="AL98" s="586">
        <f t="shared" si="45"/>
        <v>0</v>
      </c>
      <c r="AM98" s="586">
        <f t="shared" si="46"/>
        <v>0</v>
      </c>
      <c r="AN98" s="587">
        <f t="shared" si="47"/>
        <v>0</v>
      </c>
      <c r="AO98" s="588">
        <f t="shared" si="48"/>
        <v>0</v>
      </c>
      <c r="AP98" s="524">
        <f t="shared" si="43"/>
        <v>0</v>
      </c>
      <c r="AQ98" s="422"/>
      <c r="AR98" s="423">
        <v>9</v>
      </c>
      <c r="AS98" s="621"/>
      <c r="AT98" s="519"/>
      <c r="AU98" s="1523"/>
      <c r="AV98" s="1523"/>
      <c r="AW98" s="520"/>
      <c r="AX98" s="508"/>
      <c r="AY98" s="521"/>
      <c r="AZ98" s="521"/>
      <c r="BA98" s="521"/>
      <c r="BB98" s="521"/>
      <c r="BC98" s="521"/>
      <c r="BD98" s="521"/>
      <c r="BE98" s="521"/>
      <c r="BF98" s="521"/>
      <c r="BG98" s="521"/>
      <c r="BH98" s="521"/>
      <c r="BI98" s="521"/>
      <c r="BJ98" s="521"/>
      <c r="BK98" s="521"/>
      <c r="BL98" s="521"/>
      <c r="BM98" s="521"/>
      <c r="BN98" s="521"/>
      <c r="BO98" s="521"/>
      <c r="BP98" s="521"/>
      <c r="BQ98" s="521"/>
      <c r="BR98" s="521"/>
      <c r="BS98" s="521"/>
      <c r="BT98" s="521"/>
      <c r="BU98" s="521"/>
      <c r="BV98" s="521"/>
      <c r="BW98" s="521"/>
      <c r="BX98" s="521"/>
      <c r="BY98" s="521"/>
      <c r="BZ98" s="521"/>
      <c r="CA98" s="522"/>
      <c r="CB98" s="585">
        <v>0</v>
      </c>
      <c r="CC98" s="586">
        <v>0</v>
      </c>
      <c r="CD98" s="586">
        <v>0</v>
      </c>
      <c r="CE98" s="587">
        <v>0</v>
      </c>
      <c r="CF98" s="588">
        <v>0</v>
      </c>
      <c r="CG98" s="524">
        <v>0</v>
      </c>
      <c r="CH98" s="422"/>
    </row>
    <row r="99" spans="1:86" ht="20.100000000000001" customHeight="1">
      <c r="A99" s="416">
        <v>10</v>
      </c>
      <c r="B99" s="625"/>
      <c r="C99" s="529"/>
      <c r="D99" s="1524"/>
      <c r="E99" s="1524"/>
      <c r="F99" s="520"/>
      <c r="G99" s="508"/>
      <c r="H99" s="521"/>
      <c r="I99" s="521"/>
      <c r="J99" s="521"/>
      <c r="K99" s="521"/>
      <c r="L99" s="521"/>
      <c r="M99" s="521"/>
      <c r="N99" s="521"/>
      <c r="O99" s="521"/>
      <c r="P99" s="521"/>
      <c r="Q99" s="521"/>
      <c r="R99" s="521"/>
      <c r="S99" s="521"/>
      <c r="T99" s="521"/>
      <c r="U99" s="521"/>
      <c r="V99" s="521"/>
      <c r="W99" s="521"/>
      <c r="X99" s="521"/>
      <c r="Y99" s="521"/>
      <c r="Z99" s="521"/>
      <c r="AA99" s="521"/>
      <c r="AB99" s="521"/>
      <c r="AC99" s="521"/>
      <c r="AD99" s="521"/>
      <c r="AE99" s="521"/>
      <c r="AF99" s="521"/>
      <c r="AG99" s="521"/>
      <c r="AH99" s="521"/>
      <c r="AI99" s="521"/>
      <c r="AJ99" s="522"/>
      <c r="AK99" s="590">
        <f t="shared" si="44"/>
        <v>0</v>
      </c>
      <c r="AL99" s="591">
        <f t="shared" si="45"/>
        <v>0</v>
      </c>
      <c r="AM99" s="591">
        <f t="shared" si="46"/>
        <v>0</v>
      </c>
      <c r="AN99" s="592">
        <f t="shared" si="47"/>
        <v>0</v>
      </c>
      <c r="AO99" s="593">
        <f t="shared" si="48"/>
        <v>0</v>
      </c>
      <c r="AP99" s="504">
        <f t="shared" si="43"/>
        <v>0</v>
      </c>
      <c r="AQ99" s="422"/>
      <c r="AR99" s="423">
        <v>10</v>
      </c>
      <c r="AS99" s="625"/>
      <c r="AT99" s="529"/>
      <c r="AU99" s="1524"/>
      <c r="AV99" s="1524"/>
      <c r="AW99" s="520"/>
      <c r="AX99" s="508"/>
      <c r="AY99" s="521"/>
      <c r="AZ99" s="521"/>
      <c r="BA99" s="521"/>
      <c r="BB99" s="521"/>
      <c r="BC99" s="521"/>
      <c r="BD99" s="521"/>
      <c r="BE99" s="521"/>
      <c r="BF99" s="521"/>
      <c r="BG99" s="521"/>
      <c r="BH99" s="521"/>
      <c r="BI99" s="521"/>
      <c r="BJ99" s="521"/>
      <c r="BK99" s="521"/>
      <c r="BL99" s="521"/>
      <c r="BM99" s="521"/>
      <c r="BN99" s="521"/>
      <c r="BO99" s="521"/>
      <c r="BP99" s="521"/>
      <c r="BQ99" s="521"/>
      <c r="BR99" s="521"/>
      <c r="BS99" s="521"/>
      <c r="BT99" s="521"/>
      <c r="BU99" s="521"/>
      <c r="BV99" s="521"/>
      <c r="BW99" s="521"/>
      <c r="BX99" s="521"/>
      <c r="BY99" s="521"/>
      <c r="BZ99" s="521"/>
      <c r="CA99" s="522"/>
      <c r="CB99" s="590">
        <v>0</v>
      </c>
      <c r="CC99" s="591">
        <v>0</v>
      </c>
      <c r="CD99" s="591">
        <v>0</v>
      </c>
      <c r="CE99" s="592">
        <v>0</v>
      </c>
      <c r="CF99" s="593">
        <v>0</v>
      </c>
      <c r="CG99" s="504">
        <v>0</v>
      </c>
      <c r="CH99" s="422"/>
    </row>
    <row r="100" spans="1:86" ht="20.100000000000001" customHeight="1">
      <c r="B100" s="429" t="s">
        <v>310</v>
      </c>
      <c r="F100" s="542" t="s">
        <v>331</v>
      </c>
      <c r="G100" s="580">
        <f t="shared" ref="G100:AJ100" si="49">COUNTIF(G90:G99,$AK$89)</f>
        <v>0</v>
      </c>
      <c r="H100" s="581">
        <f t="shared" si="49"/>
        <v>0</v>
      </c>
      <c r="I100" s="581">
        <f t="shared" si="49"/>
        <v>0</v>
      </c>
      <c r="J100" s="581">
        <f t="shared" si="49"/>
        <v>0</v>
      </c>
      <c r="K100" s="581">
        <f t="shared" si="49"/>
        <v>0</v>
      </c>
      <c r="L100" s="581">
        <f t="shared" si="49"/>
        <v>0</v>
      </c>
      <c r="M100" s="581">
        <f t="shared" si="49"/>
        <v>0</v>
      </c>
      <c r="N100" s="581">
        <f t="shared" si="49"/>
        <v>0</v>
      </c>
      <c r="O100" s="581">
        <f t="shared" si="49"/>
        <v>0</v>
      </c>
      <c r="P100" s="581">
        <f t="shared" si="49"/>
        <v>0</v>
      </c>
      <c r="Q100" s="581">
        <f t="shared" si="49"/>
        <v>0</v>
      </c>
      <c r="R100" s="581">
        <f t="shared" si="49"/>
        <v>0</v>
      </c>
      <c r="S100" s="581">
        <f t="shared" si="49"/>
        <v>0</v>
      </c>
      <c r="T100" s="581">
        <f t="shared" si="49"/>
        <v>0</v>
      </c>
      <c r="U100" s="581">
        <f t="shared" si="49"/>
        <v>0</v>
      </c>
      <c r="V100" s="581">
        <f t="shared" si="49"/>
        <v>0</v>
      </c>
      <c r="W100" s="581">
        <f t="shared" si="49"/>
        <v>0</v>
      </c>
      <c r="X100" s="581">
        <f t="shared" si="49"/>
        <v>0</v>
      </c>
      <c r="Y100" s="581">
        <f t="shared" si="49"/>
        <v>0</v>
      </c>
      <c r="Z100" s="581">
        <f t="shared" si="49"/>
        <v>0</v>
      </c>
      <c r="AA100" s="581">
        <f t="shared" si="49"/>
        <v>0</v>
      </c>
      <c r="AB100" s="581">
        <f t="shared" si="49"/>
        <v>0</v>
      </c>
      <c r="AC100" s="581">
        <f t="shared" si="49"/>
        <v>0</v>
      </c>
      <c r="AD100" s="581">
        <f t="shared" si="49"/>
        <v>0</v>
      </c>
      <c r="AE100" s="581">
        <f t="shared" si="49"/>
        <v>0</v>
      </c>
      <c r="AF100" s="581">
        <f t="shared" si="49"/>
        <v>0</v>
      </c>
      <c r="AG100" s="581">
        <f t="shared" si="49"/>
        <v>0</v>
      </c>
      <c r="AH100" s="581">
        <f t="shared" si="49"/>
        <v>0</v>
      </c>
      <c r="AI100" s="581">
        <f t="shared" si="49"/>
        <v>0</v>
      </c>
      <c r="AJ100" s="582">
        <f t="shared" si="49"/>
        <v>0</v>
      </c>
      <c r="AQ100" s="422"/>
      <c r="AR100" s="423"/>
      <c r="AS100" s="286" t="s">
        <v>312</v>
      </c>
      <c r="AT100" s="422"/>
      <c r="AU100" s="422"/>
      <c r="AV100" s="422"/>
      <c r="AW100" s="550" t="s">
        <v>331</v>
      </c>
      <c r="AX100" s="580">
        <v>0</v>
      </c>
      <c r="AY100" s="581">
        <v>2</v>
      </c>
      <c r="AZ100" s="581">
        <v>0</v>
      </c>
      <c r="BA100" s="581">
        <v>0</v>
      </c>
      <c r="BB100" s="581">
        <v>0</v>
      </c>
      <c r="BC100" s="581">
        <v>0</v>
      </c>
      <c r="BD100" s="581">
        <v>0</v>
      </c>
      <c r="BE100" s="581">
        <v>2</v>
      </c>
      <c r="BF100" s="581">
        <v>0</v>
      </c>
      <c r="BG100" s="581">
        <v>0</v>
      </c>
      <c r="BH100" s="581">
        <v>0</v>
      </c>
      <c r="BI100" s="581">
        <v>0</v>
      </c>
      <c r="BJ100" s="581">
        <v>0</v>
      </c>
      <c r="BK100" s="581">
        <v>0</v>
      </c>
      <c r="BL100" s="581">
        <v>0</v>
      </c>
      <c r="BM100" s="581">
        <v>0</v>
      </c>
      <c r="BN100" s="581">
        <v>0</v>
      </c>
      <c r="BO100" s="581">
        <v>0</v>
      </c>
      <c r="BP100" s="581">
        <v>0</v>
      </c>
      <c r="BQ100" s="581">
        <v>0</v>
      </c>
      <c r="BR100" s="581">
        <v>0</v>
      </c>
      <c r="BS100" s="581">
        <v>0</v>
      </c>
      <c r="BT100" s="581">
        <v>0</v>
      </c>
      <c r="BU100" s="581">
        <v>0</v>
      </c>
      <c r="BV100" s="581">
        <v>0</v>
      </c>
      <c r="BW100" s="581">
        <v>0</v>
      </c>
      <c r="BX100" s="581">
        <v>0</v>
      </c>
      <c r="BY100" s="581">
        <v>0</v>
      </c>
      <c r="BZ100" s="581">
        <v>0</v>
      </c>
      <c r="CA100" s="582">
        <v>0</v>
      </c>
      <c r="CB100" s="428"/>
      <c r="CC100" s="428"/>
      <c r="CD100" s="428"/>
      <c r="CE100" s="428"/>
      <c r="CF100" s="428"/>
      <c r="CG100" s="428"/>
      <c r="CH100" s="422"/>
    </row>
    <row r="101" spans="1:86" ht="20.100000000000001" customHeight="1">
      <c r="F101" s="554" t="s">
        <v>333</v>
      </c>
      <c r="G101" s="585">
        <f t="shared" ref="G101:AJ101" si="50">COUNTIF(G90:G99,$AL$89)</f>
        <v>0</v>
      </c>
      <c r="H101" s="586">
        <f t="shared" si="50"/>
        <v>0</v>
      </c>
      <c r="I101" s="586">
        <f t="shared" si="50"/>
        <v>0</v>
      </c>
      <c r="J101" s="586">
        <f t="shared" si="50"/>
        <v>0</v>
      </c>
      <c r="K101" s="586">
        <f t="shared" si="50"/>
        <v>0</v>
      </c>
      <c r="L101" s="586">
        <f t="shared" si="50"/>
        <v>0</v>
      </c>
      <c r="M101" s="586">
        <f t="shared" si="50"/>
        <v>0</v>
      </c>
      <c r="N101" s="586">
        <f t="shared" si="50"/>
        <v>0</v>
      </c>
      <c r="O101" s="586">
        <f t="shared" si="50"/>
        <v>0</v>
      </c>
      <c r="P101" s="586">
        <f t="shared" si="50"/>
        <v>0</v>
      </c>
      <c r="Q101" s="586">
        <f t="shared" si="50"/>
        <v>0</v>
      </c>
      <c r="R101" s="586">
        <f t="shared" si="50"/>
        <v>0</v>
      </c>
      <c r="S101" s="586">
        <f t="shared" si="50"/>
        <v>0</v>
      </c>
      <c r="T101" s="586">
        <f t="shared" si="50"/>
        <v>0</v>
      </c>
      <c r="U101" s="586">
        <f t="shared" si="50"/>
        <v>0</v>
      </c>
      <c r="V101" s="586">
        <f t="shared" si="50"/>
        <v>0</v>
      </c>
      <c r="W101" s="586">
        <f t="shared" si="50"/>
        <v>0</v>
      </c>
      <c r="X101" s="586">
        <f t="shared" si="50"/>
        <v>0</v>
      </c>
      <c r="Y101" s="586">
        <f t="shared" si="50"/>
        <v>0</v>
      </c>
      <c r="Z101" s="586">
        <f t="shared" si="50"/>
        <v>0</v>
      </c>
      <c r="AA101" s="586">
        <f t="shared" si="50"/>
        <v>0</v>
      </c>
      <c r="AB101" s="586">
        <f t="shared" si="50"/>
        <v>0</v>
      </c>
      <c r="AC101" s="586">
        <f t="shared" si="50"/>
        <v>0</v>
      </c>
      <c r="AD101" s="586">
        <f t="shared" si="50"/>
        <v>0</v>
      </c>
      <c r="AE101" s="586">
        <f t="shared" si="50"/>
        <v>0</v>
      </c>
      <c r="AF101" s="586">
        <f t="shared" si="50"/>
        <v>0</v>
      </c>
      <c r="AG101" s="586">
        <f t="shared" si="50"/>
        <v>0</v>
      </c>
      <c r="AH101" s="586">
        <f t="shared" si="50"/>
        <v>0</v>
      </c>
      <c r="AI101" s="586">
        <f t="shared" si="50"/>
        <v>0</v>
      </c>
      <c r="AJ101" s="587">
        <f t="shared" si="50"/>
        <v>0</v>
      </c>
      <c r="AQ101" s="422"/>
      <c r="AR101" s="423"/>
      <c r="AS101" s="422"/>
      <c r="AT101" s="422"/>
      <c r="AU101" s="422"/>
      <c r="AV101" s="422"/>
      <c r="AW101" s="559" t="s">
        <v>333</v>
      </c>
      <c r="AX101" s="585">
        <v>2</v>
      </c>
      <c r="AY101" s="586">
        <v>0</v>
      </c>
      <c r="AZ101" s="586">
        <v>0</v>
      </c>
      <c r="BA101" s="586">
        <v>0</v>
      </c>
      <c r="BB101" s="586">
        <v>0</v>
      </c>
      <c r="BC101" s="586">
        <v>0</v>
      </c>
      <c r="BD101" s="586">
        <v>2</v>
      </c>
      <c r="BE101" s="586">
        <v>0</v>
      </c>
      <c r="BF101" s="586">
        <v>0</v>
      </c>
      <c r="BG101" s="586">
        <v>0</v>
      </c>
      <c r="BH101" s="586">
        <v>0</v>
      </c>
      <c r="BI101" s="586">
        <v>0</v>
      </c>
      <c r="BJ101" s="586">
        <v>0</v>
      </c>
      <c r="BK101" s="586">
        <v>0</v>
      </c>
      <c r="BL101" s="586">
        <v>0</v>
      </c>
      <c r="BM101" s="586">
        <v>0</v>
      </c>
      <c r="BN101" s="586">
        <v>0</v>
      </c>
      <c r="BO101" s="586">
        <v>0</v>
      </c>
      <c r="BP101" s="586">
        <v>0</v>
      </c>
      <c r="BQ101" s="586">
        <v>0</v>
      </c>
      <c r="BR101" s="586">
        <v>0</v>
      </c>
      <c r="BS101" s="586">
        <v>0</v>
      </c>
      <c r="BT101" s="586">
        <v>0</v>
      </c>
      <c r="BU101" s="586">
        <v>0</v>
      </c>
      <c r="BV101" s="586">
        <v>0</v>
      </c>
      <c r="BW101" s="586">
        <v>0</v>
      </c>
      <c r="BX101" s="586">
        <v>0</v>
      </c>
      <c r="BY101" s="586">
        <v>0</v>
      </c>
      <c r="BZ101" s="586">
        <v>0</v>
      </c>
      <c r="CA101" s="587">
        <v>0</v>
      </c>
      <c r="CB101" s="428"/>
      <c r="CC101" s="428"/>
      <c r="CD101" s="428"/>
      <c r="CE101" s="428"/>
      <c r="CF101" s="428"/>
      <c r="CG101" s="428"/>
      <c r="CH101" s="422"/>
    </row>
    <row r="102" spans="1:86" ht="20.100000000000001" customHeight="1">
      <c r="F102" s="554" t="s">
        <v>336</v>
      </c>
      <c r="G102" s="585">
        <f t="shared" ref="G102:AJ102" si="51">COUNTIF(G90:G99,$AM$89)</f>
        <v>0</v>
      </c>
      <c r="H102" s="586">
        <f t="shared" si="51"/>
        <v>0</v>
      </c>
      <c r="I102" s="586">
        <f t="shared" si="51"/>
        <v>0</v>
      </c>
      <c r="J102" s="586">
        <f t="shared" si="51"/>
        <v>0</v>
      </c>
      <c r="K102" s="586">
        <f t="shared" si="51"/>
        <v>0</v>
      </c>
      <c r="L102" s="586">
        <f t="shared" si="51"/>
        <v>0</v>
      </c>
      <c r="M102" s="586">
        <f t="shared" si="51"/>
        <v>0</v>
      </c>
      <c r="N102" s="586">
        <f t="shared" si="51"/>
        <v>0</v>
      </c>
      <c r="O102" s="586">
        <f t="shared" si="51"/>
        <v>0</v>
      </c>
      <c r="P102" s="586">
        <f t="shared" si="51"/>
        <v>0</v>
      </c>
      <c r="Q102" s="586">
        <f t="shared" si="51"/>
        <v>0</v>
      </c>
      <c r="R102" s="586">
        <f t="shared" si="51"/>
        <v>0</v>
      </c>
      <c r="S102" s="586">
        <f t="shared" si="51"/>
        <v>0</v>
      </c>
      <c r="T102" s="586">
        <f t="shared" si="51"/>
        <v>0</v>
      </c>
      <c r="U102" s="586">
        <f t="shared" si="51"/>
        <v>0</v>
      </c>
      <c r="V102" s="586">
        <f t="shared" si="51"/>
        <v>0</v>
      </c>
      <c r="W102" s="586">
        <f t="shared" si="51"/>
        <v>0</v>
      </c>
      <c r="X102" s="586">
        <f t="shared" si="51"/>
        <v>0</v>
      </c>
      <c r="Y102" s="586">
        <f t="shared" si="51"/>
        <v>0</v>
      </c>
      <c r="Z102" s="586">
        <f t="shared" si="51"/>
        <v>0</v>
      </c>
      <c r="AA102" s="586">
        <f t="shared" si="51"/>
        <v>0</v>
      </c>
      <c r="AB102" s="586">
        <f t="shared" si="51"/>
        <v>0</v>
      </c>
      <c r="AC102" s="586">
        <f t="shared" si="51"/>
        <v>0</v>
      </c>
      <c r="AD102" s="586">
        <f t="shared" si="51"/>
        <v>0</v>
      </c>
      <c r="AE102" s="586">
        <f t="shared" si="51"/>
        <v>0</v>
      </c>
      <c r="AF102" s="586">
        <f t="shared" si="51"/>
        <v>0</v>
      </c>
      <c r="AG102" s="586">
        <f t="shared" si="51"/>
        <v>0</v>
      </c>
      <c r="AH102" s="586">
        <f t="shared" si="51"/>
        <v>0</v>
      </c>
      <c r="AI102" s="586">
        <f t="shared" si="51"/>
        <v>0</v>
      </c>
      <c r="AJ102" s="587">
        <f t="shared" si="51"/>
        <v>0</v>
      </c>
      <c r="AQ102" s="422"/>
      <c r="AR102" s="423"/>
      <c r="AS102" s="422"/>
      <c r="AT102" s="422"/>
      <c r="AU102" s="422"/>
      <c r="AV102" s="422"/>
      <c r="AW102" s="559" t="s">
        <v>336</v>
      </c>
      <c r="AX102" s="585">
        <v>0</v>
      </c>
      <c r="AY102" s="586">
        <v>0</v>
      </c>
      <c r="AZ102" s="586">
        <v>0</v>
      </c>
      <c r="BA102" s="586">
        <v>0</v>
      </c>
      <c r="BB102" s="586">
        <v>0</v>
      </c>
      <c r="BC102" s="586">
        <v>0</v>
      </c>
      <c r="BD102" s="586">
        <v>0</v>
      </c>
      <c r="BE102" s="586">
        <v>0</v>
      </c>
      <c r="BF102" s="586">
        <v>0</v>
      </c>
      <c r="BG102" s="586">
        <v>2</v>
      </c>
      <c r="BH102" s="586">
        <v>0</v>
      </c>
      <c r="BI102" s="586">
        <v>0</v>
      </c>
      <c r="BJ102" s="586">
        <v>0</v>
      </c>
      <c r="BK102" s="586">
        <v>0</v>
      </c>
      <c r="BL102" s="586">
        <v>0</v>
      </c>
      <c r="BM102" s="586">
        <v>0</v>
      </c>
      <c r="BN102" s="586">
        <v>0</v>
      </c>
      <c r="BO102" s="586">
        <v>0</v>
      </c>
      <c r="BP102" s="586">
        <v>0</v>
      </c>
      <c r="BQ102" s="586">
        <v>0</v>
      </c>
      <c r="BR102" s="586">
        <v>0</v>
      </c>
      <c r="BS102" s="586">
        <v>0</v>
      </c>
      <c r="BT102" s="586">
        <v>0</v>
      </c>
      <c r="BU102" s="586">
        <v>0</v>
      </c>
      <c r="BV102" s="586">
        <v>0</v>
      </c>
      <c r="BW102" s="586">
        <v>0</v>
      </c>
      <c r="BX102" s="586">
        <v>0</v>
      </c>
      <c r="BY102" s="586">
        <v>0</v>
      </c>
      <c r="BZ102" s="586">
        <v>0</v>
      </c>
      <c r="CA102" s="587">
        <v>0</v>
      </c>
      <c r="CB102" s="428"/>
      <c r="CC102" s="428"/>
      <c r="CD102" s="428"/>
      <c r="CE102" s="428"/>
      <c r="CF102" s="428"/>
      <c r="CG102" s="428"/>
      <c r="CH102" s="422"/>
    </row>
    <row r="103" spans="1:86" ht="20.100000000000001" customHeight="1">
      <c r="F103" s="554" t="s">
        <v>338</v>
      </c>
      <c r="G103" s="590">
        <f t="shared" ref="G103:AJ103" si="52">COUNTIF(G90:G99,$AN$89)</f>
        <v>0</v>
      </c>
      <c r="H103" s="591">
        <f t="shared" si="52"/>
        <v>0</v>
      </c>
      <c r="I103" s="591">
        <f t="shared" si="52"/>
        <v>0</v>
      </c>
      <c r="J103" s="591">
        <f t="shared" si="52"/>
        <v>0</v>
      </c>
      <c r="K103" s="591">
        <f t="shared" si="52"/>
        <v>0</v>
      </c>
      <c r="L103" s="591">
        <f t="shared" si="52"/>
        <v>0</v>
      </c>
      <c r="M103" s="591">
        <f t="shared" si="52"/>
        <v>0</v>
      </c>
      <c r="N103" s="591">
        <f t="shared" si="52"/>
        <v>0</v>
      </c>
      <c r="O103" s="591">
        <f t="shared" si="52"/>
        <v>0</v>
      </c>
      <c r="P103" s="591">
        <f t="shared" si="52"/>
        <v>0</v>
      </c>
      <c r="Q103" s="591">
        <f t="shared" si="52"/>
        <v>0</v>
      </c>
      <c r="R103" s="591">
        <f t="shared" si="52"/>
        <v>0</v>
      </c>
      <c r="S103" s="591">
        <f t="shared" si="52"/>
        <v>0</v>
      </c>
      <c r="T103" s="591">
        <f t="shared" si="52"/>
        <v>0</v>
      </c>
      <c r="U103" s="591">
        <f t="shared" si="52"/>
        <v>0</v>
      </c>
      <c r="V103" s="591">
        <f t="shared" si="52"/>
        <v>0</v>
      </c>
      <c r="W103" s="591">
        <f t="shared" si="52"/>
        <v>0</v>
      </c>
      <c r="X103" s="591">
        <f t="shared" si="52"/>
        <v>0</v>
      </c>
      <c r="Y103" s="591">
        <f t="shared" si="52"/>
        <v>0</v>
      </c>
      <c r="Z103" s="591">
        <f t="shared" si="52"/>
        <v>0</v>
      </c>
      <c r="AA103" s="591">
        <f t="shared" si="52"/>
        <v>0</v>
      </c>
      <c r="AB103" s="591">
        <f t="shared" si="52"/>
        <v>0</v>
      </c>
      <c r="AC103" s="591">
        <f t="shared" si="52"/>
        <v>0</v>
      </c>
      <c r="AD103" s="591">
        <f t="shared" si="52"/>
        <v>0</v>
      </c>
      <c r="AE103" s="591">
        <f t="shared" si="52"/>
        <v>0</v>
      </c>
      <c r="AF103" s="591">
        <f t="shared" si="52"/>
        <v>0</v>
      </c>
      <c r="AG103" s="591">
        <f t="shared" si="52"/>
        <v>0</v>
      </c>
      <c r="AH103" s="591">
        <f t="shared" si="52"/>
        <v>0</v>
      </c>
      <c r="AI103" s="591">
        <f t="shared" si="52"/>
        <v>0</v>
      </c>
      <c r="AJ103" s="592">
        <f t="shared" si="52"/>
        <v>0</v>
      </c>
      <c r="AQ103" s="422"/>
      <c r="AR103" s="423"/>
      <c r="AS103" s="422"/>
      <c r="AT103" s="422"/>
      <c r="AU103" s="422"/>
      <c r="AV103" s="422"/>
      <c r="AW103" s="559" t="s">
        <v>338</v>
      </c>
      <c r="AX103" s="590">
        <v>0</v>
      </c>
      <c r="AY103" s="591">
        <v>0</v>
      </c>
      <c r="AZ103" s="591">
        <v>0</v>
      </c>
      <c r="BA103" s="591">
        <v>0</v>
      </c>
      <c r="BB103" s="591">
        <v>0</v>
      </c>
      <c r="BC103" s="591">
        <v>0</v>
      </c>
      <c r="BD103" s="591">
        <v>0</v>
      </c>
      <c r="BE103" s="591">
        <v>0</v>
      </c>
      <c r="BF103" s="591">
        <v>0</v>
      </c>
      <c r="BG103" s="591">
        <v>0</v>
      </c>
      <c r="BH103" s="591">
        <v>0</v>
      </c>
      <c r="BI103" s="591">
        <v>0</v>
      </c>
      <c r="BJ103" s="591">
        <v>0</v>
      </c>
      <c r="BK103" s="591">
        <v>0</v>
      </c>
      <c r="BL103" s="591">
        <v>0</v>
      </c>
      <c r="BM103" s="591">
        <v>0</v>
      </c>
      <c r="BN103" s="591">
        <v>0</v>
      </c>
      <c r="BO103" s="591">
        <v>0</v>
      </c>
      <c r="BP103" s="591">
        <v>0</v>
      </c>
      <c r="BQ103" s="591">
        <v>0</v>
      </c>
      <c r="BR103" s="591">
        <v>0</v>
      </c>
      <c r="BS103" s="591">
        <v>0</v>
      </c>
      <c r="BT103" s="591">
        <v>0</v>
      </c>
      <c r="BU103" s="591">
        <v>0</v>
      </c>
      <c r="BV103" s="591">
        <v>0</v>
      </c>
      <c r="BW103" s="591">
        <v>0</v>
      </c>
      <c r="BX103" s="591">
        <v>0</v>
      </c>
      <c r="BY103" s="591">
        <v>0</v>
      </c>
      <c r="BZ103" s="591">
        <v>0</v>
      </c>
      <c r="CA103" s="592">
        <v>0</v>
      </c>
      <c r="CB103" s="428"/>
      <c r="CC103" s="428"/>
      <c r="CD103" s="428"/>
      <c r="CE103" s="428"/>
      <c r="CF103" s="428"/>
      <c r="CG103" s="428"/>
      <c r="CH103" s="422"/>
    </row>
    <row r="104" spans="1:86" ht="20.100000000000001" customHeight="1">
      <c r="F104" s="602" t="s">
        <v>380</v>
      </c>
      <c r="G104" s="603">
        <f>SUM(G82:G83)+SUM(G100:G101)</f>
        <v>0</v>
      </c>
      <c r="H104" s="632">
        <f t="shared" ref="H104:AJ104" si="53">SUM(H82:H83)+SUM(H100:H101)</f>
        <v>0</v>
      </c>
      <c r="I104" s="632">
        <f t="shared" si="53"/>
        <v>0</v>
      </c>
      <c r="J104" s="632">
        <f t="shared" si="53"/>
        <v>0</v>
      </c>
      <c r="K104" s="632">
        <f t="shared" si="53"/>
        <v>0</v>
      </c>
      <c r="L104" s="632">
        <f t="shared" si="53"/>
        <v>0</v>
      </c>
      <c r="M104" s="632">
        <f t="shared" si="53"/>
        <v>0</v>
      </c>
      <c r="N104" s="632">
        <f t="shared" si="53"/>
        <v>0</v>
      </c>
      <c r="O104" s="632">
        <f t="shared" si="53"/>
        <v>0</v>
      </c>
      <c r="P104" s="632">
        <f t="shared" si="53"/>
        <v>0</v>
      </c>
      <c r="Q104" s="632">
        <f t="shared" si="53"/>
        <v>0</v>
      </c>
      <c r="R104" s="632">
        <f t="shared" si="53"/>
        <v>0</v>
      </c>
      <c r="S104" s="632">
        <f t="shared" si="53"/>
        <v>0</v>
      </c>
      <c r="T104" s="632">
        <f t="shared" si="53"/>
        <v>0</v>
      </c>
      <c r="U104" s="632">
        <f t="shared" si="53"/>
        <v>0</v>
      </c>
      <c r="V104" s="632">
        <f t="shared" si="53"/>
        <v>0</v>
      </c>
      <c r="W104" s="632">
        <f t="shared" si="53"/>
        <v>0</v>
      </c>
      <c r="X104" s="632">
        <f t="shared" si="53"/>
        <v>0</v>
      </c>
      <c r="Y104" s="632">
        <f t="shared" si="53"/>
        <v>0</v>
      </c>
      <c r="Z104" s="632">
        <f t="shared" si="53"/>
        <v>0</v>
      </c>
      <c r="AA104" s="632">
        <f t="shared" si="53"/>
        <v>0</v>
      </c>
      <c r="AB104" s="632">
        <f t="shared" si="53"/>
        <v>0</v>
      </c>
      <c r="AC104" s="632">
        <f t="shared" si="53"/>
        <v>0</v>
      </c>
      <c r="AD104" s="632">
        <f t="shared" si="53"/>
        <v>0</v>
      </c>
      <c r="AE104" s="632">
        <f t="shared" si="53"/>
        <v>0</v>
      </c>
      <c r="AF104" s="632">
        <f t="shared" si="53"/>
        <v>0</v>
      </c>
      <c r="AG104" s="632">
        <f t="shared" si="53"/>
        <v>0</v>
      </c>
      <c r="AH104" s="632">
        <f t="shared" si="53"/>
        <v>0</v>
      </c>
      <c r="AI104" s="632">
        <f t="shared" si="53"/>
        <v>0</v>
      </c>
      <c r="AJ104" s="633">
        <f t="shared" si="53"/>
        <v>0</v>
      </c>
      <c r="AK104" s="546" t="s">
        <v>360</v>
      </c>
      <c r="AQ104" s="422"/>
      <c r="AR104" s="423"/>
      <c r="AS104" s="422"/>
      <c r="AT104" s="422"/>
      <c r="AU104" s="422"/>
      <c r="AV104" s="422"/>
      <c r="AW104" s="606" t="s">
        <v>380</v>
      </c>
      <c r="AX104" s="603">
        <v>6</v>
      </c>
      <c r="AY104" s="632">
        <v>6</v>
      </c>
      <c r="AZ104" s="604">
        <v>0</v>
      </c>
      <c r="BA104" s="632">
        <v>6</v>
      </c>
      <c r="BB104" s="632">
        <v>6</v>
      </c>
      <c r="BC104" s="632">
        <v>0</v>
      </c>
      <c r="BD104" s="632">
        <v>6</v>
      </c>
      <c r="BE104" s="632">
        <v>6</v>
      </c>
      <c r="BF104" s="632">
        <v>0</v>
      </c>
      <c r="BG104" s="632">
        <v>6</v>
      </c>
      <c r="BH104" s="632">
        <v>0</v>
      </c>
      <c r="BI104" s="632">
        <v>0</v>
      </c>
      <c r="BJ104" s="632">
        <v>0</v>
      </c>
      <c r="BK104" s="632">
        <v>0</v>
      </c>
      <c r="BL104" s="632">
        <v>0</v>
      </c>
      <c r="BM104" s="632">
        <v>0</v>
      </c>
      <c r="BN104" s="632">
        <v>0</v>
      </c>
      <c r="BO104" s="632">
        <v>0</v>
      </c>
      <c r="BP104" s="632">
        <v>0</v>
      </c>
      <c r="BQ104" s="632">
        <v>0</v>
      </c>
      <c r="BR104" s="632">
        <v>0</v>
      </c>
      <c r="BS104" s="632">
        <v>0</v>
      </c>
      <c r="BT104" s="632">
        <v>0</v>
      </c>
      <c r="BU104" s="632">
        <v>0</v>
      </c>
      <c r="BV104" s="632">
        <v>0</v>
      </c>
      <c r="BW104" s="632">
        <v>0</v>
      </c>
      <c r="BX104" s="632">
        <v>0</v>
      </c>
      <c r="BY104" s="632">
        <v>0</v>
      </c>
      <c r="BZ104" s="632">
        <v>0</v>
      </c>
      <c r="CA104" s="633">
        <v>0</v>
      </c>
      <c r="CB104" s="551" t="s">
        <v>360</v>
      </c>
      <c r="CC104" s="428"/>
      <c r="CD104" s="428"/>
      <c r="CE104" s="428"/>
      <c r="CF104" s="428"/>
      <c r="CG104" s="428"/>
      <c r="CH104" s="422"/>
    </row>
    <row r="105" spans="1:86" ht="20.100000000000001" customHeight="1">
      <c r="AQ105" s="422"/>
      <c r="AR105" s="423"/>
      <c r="AS105" s="422"/>
      <c r="AT105" s="422"/>
      <c r="AU105" s="422"/>
      <c r="AV105" s="422"/>
      <c r="AW105" s="422"/>
      <c r="AX105" s="422"/>
      <c r="AY105" s="422"/>
      <c r="AZ105" s="422"/>
      <c r="BA105" s="422"/>
      <c r="BB105" s="422"/>
      <c r="BC105" s="422"/>
      <c r="BD105" s="422"/>
      <c r="BE105" s="422"/>
      <c r="BF105" s="422"/>
      <c r="BG105" s="422"/>
      <c r="BH105" s="422"/>
      <c r="BI105" s="422"/>
      <c r="BJ105" s="422"/>
      <c r="BK105" s="422"/>
      <c r="BL105" s="422"/>
      <c r="BM105" s="422"/>
      <c r="BN105" s="422"/>
      <c r="BO105" s="422"/>
      <c r="BP105" s="422"/>
      <c r="BQ105" s="422"/>
      <c r="BR105" s="422"/>
      <c r="BS105" s="422"/>
      <c r="BT105" s="422"/>
      <c r="BU105" s="422"/>
      <c r="BV105" s="422"/>
      <c r="BW105" s="422"/>
      <c r="BX105" s="422"/>
      <c r="BY105" s="422"/>
      <c r="BZ105" s="422"/>
      <c r="CA105" s="422"/>
      <c r="CB105" s="428"/>
      <c r="CC105" s="428"/>
      <c r="CD105" s="428"/>
      <c r="CE105" s="428"/>
      <c r="CF105" s="428"/>
      <c r="CG105" s="428"/>
      <c r="CH105" s="422"/>
    </row>
    <row r="106" spans="1:86" ht="18" customHeight="1"/>
    <row r="107" spans="1:86" ht="18" customHeight="1"/>
    <row r="108" spans="1:86" ht="18" customHeight="1"/>
    <row r="109" spans="1:86" ht="18" customHeight="1"/>
    <row r="110" spans="1:86" ht="18" customHeight="1"/>
    <row r="111" spans="1:86" ht="18" customHeight="1"/>
    <row r="112" spans="1:86" ht="18" customHeight="1"/>
    <row r="113" spans="1:79" ht="18" customHeight="1"/>
    <row r="114" spans="1:79" ht="18" customHeight="1"/>
    <row r="115" spans="1:79" s="421" customFormat="1" ht="18" customHeight="1">
      <c r="A115" s="547"/>
      <c r="C115" s="429"/>
      <c r="D115" s="429"/>
      <c r="E115" s="429"/>
      <c r="F115" s="429"/>
      <c r="G115" s="429"/>
      <c r="H115" s="429"/>
      <c r="I115" s="429"/>
      <c r="J115" s="429"/>
      <c r="K115" s="429"/>
      <c r="L115" s="429"/>
      <c r="M115" s="429"/>
      <c r="N115" s="429"/>
      <c r="O115" s="429"/>
      <c r="P115" s="429"/>
      <c r="Q115" s="429"/>
      <c r="R115" s="429"/>
      <c r="S115" s="429"/>
      <c r="T115" s="429"/>
      <c r="U115" s="429"/>
      <c r="V115" s="429"/>
      <c r="W115" s="429"/>
      <c r="X115" s="429"/>
      <c r="Y115" s="429"/>
      <c r="Z115" s="429"/>
      <c r="AA115" s="429"/>
      <c r="AB115" s="429"/>
      <c r="AC115" s="429"/>
      <c r="AD115" s="429"/>
      <c r="AE115" s="429"/>
      <c r="AF115" s="429"/>
      <c r="AG115" s="429"/>
      <c r="AH115" s="429"/>
      <c r="AI115" s="429"/>
      <c r="AJ115" s="429"/>
      <c r="AR115" s="547"/>
      <c r="AT115" s="429"/>
      <c r="AU115" s="429"/>
      <c r="AV115" s="429"/>
      <c r="AW115" s="429"/>
      <c r="AX115" s="429"/>
      <c r="AY115" s="429"/>
      <c r="AZ115" s="429"/>
      <c r="BA115" s="429"/>
      <c r="BB115" s="429"/>
      <c r="BC115" s="429"/>
      <c r="BD115" s="429"/>
      <c r="BE115" s="429"/>
      <c r="BF115" s="429"/>
      <c r="BG115" s="429"/>
      <c r="BH115" s="429"/>
      <c r="BI115" s="429"/>
      <c r="BJ115" s="429"/>
      <c r="BK115" s="429"/>
      <c r="BL115" s="429"/>
      <c r="BM115" s="429"/>
      <c r="BN115" s="429"/>
      <c r="BO115" s="429"/>
      <c r="BP115" s="429"/>
      <c r="BQ115" s="429"/>
      <c r="BR115" s="429"/>
      <c r="BS115" s="429"/>
      <c r="BT115" s="429"/>
      <c r="BU115" s="429"/>
      <c r="BV115" s="429"/>
      <c r="BW115" s="429"/>
      <c r="BX115" s="429"/>
      <c r="BY115" s="429"/>
      <c r="BZ115" s="429"/>
      <c r="CA115" s="429"/>
    </row>
    <row r="116" spans="1:79" ht="18" customHeight="1">
      <c r="C116" s="421"/>
      <c r="D116" s="421"/>
      <c r="E116" s="421"/>
      <c r="F116" s="421"/>
      <c r="G116" s="421"/>
      <c r="H116" s="421"/>
      <c r="I116" s="421"/>
      <c r="J116" s="421"/>
      <c r="K116" s="421"/>
      <c r="L116" s="421"/>
      <c r="M116" s="421"/>
      <c r="N116" s="421"/>
      <c r="O116" s="421"/>
      <c r="P116" s="421"/>
      <c r="Q116" s="421"/>
      <c r="R116" s="421"/>
      <c r="S116" s="421"/>
      <c r="T116" s="421"/>
      <c r="U116" s="421"/>
      <c r="V116" s="421"/>
      <c r="W116" s="421"/>
      <c r="X116" s="421"/>
      <c r="Y116" s="421"/>
      <c r="Z116" s="421"/>
      <c r="AA116" s="421"/>
      <c r="AB116" s="421"/>
      <c r="AC116" s="421"/>
      <c r="AD116" s="421"/>
      <c r="AE116" s="421"/>
      <c r="AF116" s="421"/>
      <c r="AG116" s="421"/>
      <c r="AH116" s="421"/>
      <c r="AI116" s="421"/>
      <c r="AJ116" s="421"/>
      <c r="AT116" s="421"/>
      <c r="AU116" s="421"/>
      <c r="AV116" s="421"/>
      <c r="AW116" s="421"/>
      <c r="AX116" s="421"/>
      <c r="AY116" s="421"/>
      <c r="AZ116" s="421"/>
      <c r="BA116" s="421"/>
      <c r="BB116" s="421"/>
      <c r="BC116" s="421"/>
      <c r="BD116" s="421"/>
      <c r="BE116" s="421"/>
      <c r="BF116" s="421"/>
      <c r="BG116" s="421"/>
      <c r="BH116" s="421"/>
      <c r="BI116" s="421"/>
      <c r="BJ116" s="421"/>
      <c r="BK116" s="421"/>
      <c r="BL116" s="421"/>
      <c r="BM116" s="421"/>
      <c r="BN116" s="421"/>
      <c r="BO116" s="421"/>
      <c r="BP116" s="421"/>
      <c r="BQ116" s="421"/>
      <c r="BR116" s="421"/>
      <c r="BS116" s="421"/>
      <c r="BT116" s="421"/>
      <c r="BU116" s="421"/>
      <c r="BV116" s="421"/>
      <c r="BW116" s="421"/>
      <c r="BX116" s="421"/>
      <c r="BY116" s="421"/>
      <c r="BZ116" s="421"/>
      <c r="CA116" s="421"/>
    </row>
  </sheetData>
  <mergeCells count="142">
    <mergeCell ref="D8:E8"/>
    <mergeCell ref="AU8:AV8"/>
    <mergeCell ref="B12:B14"/>
    <mergeCell ref="C12:C14"/>
    <mergeCell ref="D12:E14"/>
    <mergeCell ref="F12:F14"/>
    <mergeCell ref="G12:AJ12"/>
    <mergeCell ref="AS12:AS14"/>
    <mergeCell ref="AT12:AT14"/>
    <mergeCell ref="AU12:AV14"/>
    <mergeCell ref="D17:E17"/>
    <mergeCell ref="AU17:AV17"/>
    <mergeCell ref="D18:E18"/>
    <mergeCell ref="AU18:AV18"/>
    <mergeCell ref="D19:E19"/>
    <mergeCell ref="AU19:AV19"/>
    <mergeCell ref="AW12:AW14"/>
    <mergeCell ref="AX12:CA12"/>
    <mergeCell ref="D15:E15"/>
    <mergeCell ref="AU15:AV15"/>
    <mergeCell ref="D16:E16"/>
    <mergeCell ref="AU16:AV16"/>
    <mergeCell ref="AW26:AW27"/>
    <mergeCell ref="AX26:CA26"/>
    <mergeCell ref="D28:E28"/>
    <mergeCell ref="AU28:AV28"/>
    <mergeCell ref="D29:E29"/>
    <mergeCell ref="AU29:AV29"/>
    <mergeCell ref="C26:C27"/>
    <mergeCell ref="D26:E27"/>
    <mergeCell ref="F26:F27"/>
    <mergeCell ref="G26:AJ26"/>
    <mergeCell ref="AT26:AT27"/>
    <mergeCell ref="AU26:AV27"/>
    <mergeCell ref="D30:E30"/>
    <mergeCell ref="AU30:AV30"/>
    <mergeCell ref="B38:B40"/>
    <mergeCell ref="C38:C40"/>
    <mergeCell ref="D38:E40"/>
    <mergeCell ref="F38:F40"/>
    <mergeCell ref="G38:AJ38"/>
    <mergeCell ref="AS38:AS40"/>
    <mergeCell ref="AT38:AT40"/>
    <mergeCell ref="AU38:AV40"/>
    <mergeCell ref="D43:E43"/>
    <mergeCell ref="AU43:AV43"/>
    <mergeCell ref="D48:E48"/>
    <mergeCell ref="AU48:AV48"/>
    <mergeCell ref="D49:E49"/>
    <mergeCell ref="AU49:AV49"/>
    <mergeCell ref="AW38:AW40"/>
    <mergeCell ref="AX38:CA38"/>
    <mergeCell ref="D41:E41"/>
    <mergeCell ref="AU41:AV41"/>
    <mergeCell ref="D42:E42"/>
    <mergeCell ref="AU42:AV42"/>
    <mergeCell ref="AT60:AT61"/>
    <mergeCell ref="AU60:AV61"/>
    <mergeCell ref="AW60:AW61"/>
    <mergeCell ref="AX60:CA60"/>
    <mergeCell ref="D62:E62"/>
    <mergeCell ref="AU62:AV62"/>
    <mergeCell ref="D50:E50"/>
    <mergeCell ref="AU50:AV50"/>
    <mergeCell ref="B58:B59"/>
    <mergeCell ref="AS58:AS59"/>
    <mergeCell ref="B60:B61"/>
    <mergeCell ref="C60:C61"/>
    <mergeCell ref="D60:E61"/>
    <mergeCell ref="F60:F61"/>
    <mergeCell ref="G60:AJ60"/>
    <mergeCell ref="AS60:AS61"/>
    <mergeCell ref="D66:E66"/>
    <mergeCell ref="AU66:AV66"/>
    <mergeCell ref="D67:E67"/>
    <mergeCell ref="AU67:AV67"/>
    <mergeCell ref="D68:E68"/>
    <mergeCell ref="AU68:AV68"/>
    <mergeCell ref="D63:E63"/>
    <mergeCell ref="AU63:AV63"/>
    <mergeCell ref="D64:E64"/>
    <mergeCell ref="AU64:AV64"/>
    <mergeCell ref="D65:E65"/>
    <mergeCell ref="AU65:AV65"/>
    <mergeCell ref="D72:E72"/>
    <mergeCell ref="AU72:AV72"/>
    <mergeCell ref="D73:E73"/>
    <mergeCell ref="AU73:AV73"/>
    <mergeCell ref="D74:E74"/>
    <mergeCell ref="AU74:AV74"/>
    <mergeCell ref="D69:E69"/>
    <mergeCell ref="AU69:AV69"/>
    <mergeCell ref="D70:E70"/>
    <mergeCell ref="AU70:AV70"/>
    <mergeCell ref="D71:E71"/>
    <mergeCell ref="AU71:AV71"/>
    <mergeCell ref="D78:E78"/>
    <mergeCell ref="AU78:AV78"/>
    <mergeCell ref="D79:E79"/>
    <mergeCell ref="AU79:AV79"/>
    <mergeCell ref="D80:E80"/>
    <mergeCell ref="AU80:AV80"/>
    <mergeCell ref="D75:E75"/>
    <mergeCell ref="AU75:AV75"/>
    <mergeCell ref="D76:E76"/>
    <mergeCell ref="AU76:AV76"/>
    <mergeCell ref="D77:E77"/>
    <mergeCell ref="AU77:AV77"/>
    <mergeCell ref="AX88:CA88"/>
    <mergeCell ref="D90:E90"/>
    <mergeCell ref="AU90:AV90"/>
    <mergeCell ref="D81:E81"/>
    <mergeCell ref="AU81:AV81"/>
    <mergeCell ref="B86:B87"/>
    <mergeCell ref="AS86:AS87"/>
    <mergeCell ref="B88:B89"/>
    <mergeCell ref="C88:C89"/>
    <mergeCell ref="D88:E89"/>
    <mergeCell ref="F88:F89"/>
    <mergeCell ref="G88:AJ88"/>
    <mergeCell ref="AS88:AS89"/>
    <mergeCell ref="D91:E91"/>
    <mergeCell ref="AU91:AV91"/>
    <mergeCell ref="D92:E92"/>
    <mergeCell ref="AU92:AV92"/>
    <mergeCell ref="D93:E93"/>
    <mergeCell ref="AU93:AV93"/>
    <mergeCell ref="AT88:AT89"/>
    <mergeCell ref="AU88:AV89"/>
    <mergeCell ref="AW88:AW89"/>
    <mergeCell ref="D97:E97"/>
    <mergeCell ref="AU97:AV97"/>
    <mergeCell ref="D98:E98"/>
    <mergeCell ref="AU98:AV98"/>
    <mergeCell ref="D99:E99"/>
    <mergeCell ref="AU99:AV99"/>
    <mergeCell ref="D94:E94"/>
    <mergeCell ref="AU94:AV94"/>
    <mergeCell ref="D95:E95"/>
    <mergeCell ref="AU95:AV95"/>
    <mergeCell ref="D96:E96"/>
    <mergeCell ref="AU96:AV96"/>
  </mergeCells>
  <phoneticPr fontId="4"/>
  <conditionalFormatting sqref="G40:AJ40">
    <cfRule type="cellIs" dxfId="15" priority="8" operator="equal">
      <formula>0</formula>
    </cfRule>
  </conditionalFormatting>
  <conditionalFormatting sqref="G89:AJ89">
    <cfRule type="cellIs" dxfId="14" priority="7" operator="equal">
      <formula>0</formula>
    </cfRule>
  </conditionalFormatting>
  <conditionalFormatting sqref="G20:AJ23">
    <cfRule type="cellIs" dxfId="13" priority="6" operator="equal">
      <formula>0</formula>
    </cfRule>
  </conditionalFormatting>
  <conditionalFormatting sqref="G31:AJ34">
    <cfRule type="cellIs" dxfId="12" priority="5" operator="equal">
      <formula>0</formula>
    </cfRule>
  </conditionalFormatting>
  <conditionalFormatting sqref="G51:AJ54">
    <cfRule type="cellIs" dxfId="11" priority="4" operator="equal">
      <formula>0</formula>
    </cfRule>
  </conditionalFormatting>
  <conditionalFormatting sqref="G55:AJ55">
    <cfRule type="cellIs" dxfId="10" priority="3" operator="equal">
      <formula>0</formula>
    </cfRule>
  </conditionalFormatting>
  <conditionalFormatting sqref="G82:AJ85">
    <cfRule type="cellIs" dxfId="9" priority="2" operator="equal">
      <formula>0</formula>
    </cfRule>
  </conditionalFormatting>
  <conditionalFormatting sqref="G100:AJ103">
    <cfRule type="cellIs" dxfId="8" priority="1" operator="equal">
      <formula>0</formula>
    </cfRule>
  </conditionalFormatting>
  <dataValidations count="9">
    <dataValidation allowBlank="1" showErrorMessage="1" prompt="様式4の起点と合わせてください。_x000a_" sqref="F28:F30 F41:F50 F62:F81 F90:F99 AW12:AW99"/>
    <dataValidation allowBlank="1" showErrorMessage="1" prompt="様式4-付属3の起点と合わせてください。_x000a_" sqref="F15:F19"/>
    <dataValidation imeMode="halfKatakana" allowBlank="1" showInputMessage="1" showErrorMessage="1" sqref="G89:AJ89"/>
    <dataValidation imeMode="halfAlpha" allowBlank="1" showInputMessage="1" showErrorMessage="1" sqref="G13:AJ14 G27:AJ27 G61:AJ61 G39:AJ40"/>
    <dataValidation type="list" allowBlank="1" showInputMessage="1" sqref="B28:B30 B41:B50 AS28:AS30 AS41:AS50">
      <formula1>"主指導者,補助者"</formula1>
    </dataValidation>
    <dataValidation allowBlank="1" showInputMessage="1" sqref="B15:B19 AS15:AS19"/>
    <dataValidation type="list" allowBlank="1" showInputMessage="1" showErrorMessage="1" sqref="F8 C8 AW8 AT8">
      <formula1>"○"</formula1>
    </dataValidation>
    <dataValidation allowBlank="1" showInputMessage="1" showErrorMessage="1" prompt="様式4の起点と合わせてください。_x000a_" sqref="F38:F40 F12:F14 F26:F27"/>
    <dataValidation type="list" allowBlank="1" showInputMessage="1" sqref="G62:AJ81 G90:AJ99 G15:AJ19 G41:AJ50 G28:AJ30 AX28:CA30 AX41:CA50 AX15:CA19 AX90:CA99 AX62:CA81">
      <formula1>"○,△,●,▲"</formula1>
    </dataValidation>
  </dataValidations>
  <pageMargins left="0.70866141732283472" right="0.70866141732283472" top="0.55118110236220474" bottom="0.55118110236220474" header="0.31496062992125984" footer="0.31496062992125984"/>
  <pageSetup paperSize="8" scale="32" fitToHeight="0" orientation="landscape" r:id="rId1"/>
  <headerFooter>
    <oddFooter>&amp;R&amp;A
&amp;D</oddFooter>
  </headerFooter>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59999389629810485"/>
    <pageSetUpPr fitToPage="1"/>
  </sheetPr>
  <dimension ref="B1:W714"/>
  <sheetViews>
    <sheetView showGridLines="0" view="pageBreakPreview" zoomScale="75" zoomScaleNormal="75" zoomScaleSheetLayoutView="75" workbookViewId="0">
      <selection activeCell="H12" sqref="H12"/>
    </sheetView>
  </sheetViews>
  <sheetFormatPr defaultColWidth="3.625" defaultRowHeight="15.75"/>
  <cols>
    <col min="1" max="1" width="3.625" style="429"/>
    <col min="2" max="2" width="5" style="429" customWidth="1"/>
    <col min="3" max="3" width="11.375" style="429" customWidth="1"/>
    <col min="4" max="4" width="26.875" style="421" customWidth="1"/>
    <col min="5" max="5" width="14.625" style="703" customWidth="1"/>
    <col min="6" max="6" width="11.25" style="421" customWidth="1"/>
    <col min="7" max="7" width="16" style="421" customWidth="1"/>
    <col min="8" max="8" width="13.75" style="421" customWidth="1"/>
    <col min="9" max="9" width="13.75" style="416" customWidth="1"/>
    <col min="10" max="12" width="3.625" style="429"/>
    <col min="13" max="13" width="5" style="429" customWidth="1"/>
    <col min="14" max="14" width="11.375" style="429" customWidth="1"/>
    <col min="15" max="15" width="26.875" style="421" customWidth="1"/>
    <col min="16" max="16" width="14.625" style="703" customWidth="1"/>
    <col min="17" max="17" width="11.25" style="421" customWidth="1"/>
    <col min="18" max="18" width="16" style="421" customWidth="1"/>
    <col min="19" max="19" width="13.75" style="421" customWidth="1"/>
    <col min="20" max="20" width="13.75" style="416" customWidth="1"/>
    <col min="21" max="16384" width="3.625" style="429"/>
  </cols>
  <sheetData>
    <row r="1" spans="2:21" ht="24.95" customHeight="1">
      <c r="B1" s="634" t="s">
        <v>381</v>
      </c>
      <c r="C1" s="634"/>
      <c r="D1" s="429"/>
      <c r="E1" s="429"/>
      <c r="F1" s="429"/>
      <c r="G1" s="429"/>
      <c r="H1" s="429"/>
      <c r="I1" s="76" t="str">
        <f>【様式1】実施計画書!Y1</f>
        <v>UNI6-00</v>
      </c>
      <c r="K1" s="422"/>
      <c r="L1" s="422"/>
      <c r="M1" s="634" t="s">
        <v>381</v>
      </c>
      <c r="N1" s="634"/>
      <c r="O1" s="635"/>
      <c r="P1" s="636"/>
      <c r="Q1" s="637"/>
      <c r="R1" s="637"/>
      <c r="S1" s="637"/>
      <c r="T1" s="282" t="s">
        <v>382</v>
      </c>
      <c r="U1" s="422"/>
    </row>
    <row r="2" spans="2:21" ht="24.95" customHeight="1">
      <c r="B2" s="638"/>
      <c r="C2" s="639" t="s">
        <v>383</v>
      </c>
      <c r="D2" s="640">
        <f>【様式1】実施計画書!C3</f>
        <v>0</v>
      </c>
      <c r="E2" s="641"/>
      <c r="F2" s="641"/>
      <c r="G2" s="641"/>
      <c r="H2" s="429"/>
      <c r="I2" s="76"/>
      <c r="K2" s="422"/>
      <c r="L2" s="422"/>
      <c r="M2" s="422"/>
      <c r="N2" s="642" t="s">
        <v>383</v>
      </c>
      <c r="O2" s="640" t="s">
        <v>216</v>
      </c>
      <c r="P2" s="641"/>
      <c r="Q2" s="641"/>
      <c r="R2" s="641"/>
      <c r="S2" s="637"/>
      <c r="T2" s="282"/>
      <c r="U2" s="422"/>
    </row>
    <row r="3" spans="2:21" ht="24.95" customHeight="1">
      <c r="C3" s="1559" t="s">
        <v>384</v>
      </c>
      <c r="D3" s="1559"/>
      <c r="E3" s="1559"/>
      <c r="F3" s="1559"/>
      <c r="G3" s="1559"/>
      <c r="H3" s="1559"/>
      <c r="I3" s="1559"/>
      <c r="J3" s="643"/>
      <c r="K3" s="422"/>
      <c r="L3" s="422"/>
      <c r="M3" s="422"/>
      <c r="N3" s="1561" t="s">
        <v>384</v>
      </c>
      <c r="O3" s="1561"/>
      <c r="P3" s="1561"/>
      <c r="Q3" s="1561"/>
      <c r="R3" s="1561"/>
      <c r="S3" s="1561"/>
      <c r="T3" s="1561"/>
      <c r="U3" s="644"/>
    </row>
    <row r="4" spans="2:21" ht="24.95" customHeight="1">
      <c r="C4" s="1559"/>
      <c r="D4" s="1559"/>
      <c r="E4" s="1559"/>
      <c r="F4" s="1559"/>
      <c r="G4" s="1559"/>
      <c r="H4" s="1559"/>
      <c r="I4" s="1559"/>
      <c r="J4" s="643"/>
      <c r="K4" s="422"/>
      <c r="L4" s="422"/>
      <c r="M4" s="422"/>
      <c r="N4" s="1561"/>
      <c r="O4" s="1561"/>
      <c r="P4" s="1561"/>
      <c r="Q4" s="1561"/>
      <c r="R4" s="1561"/>
      <c r="S4" s="1561"/>
      <c r="T4" s="1561"/>
      <c r="U4" s="644"/>
    </row>
    <row r="5" spans="2:21" ht="24.95" customHeight="1">
      <c r="C5" s="1560"/>
      <c r="D5" s="1560"/>
      <c r="E5" s="1560"/>
      <c r="F5" s="1560"/>
      <c r="G5" s="1560"/>
      <c r="H5" s="1560"/>
      <c r="I5" s="1560"/>
      <c r="K5" s="422"/>
      <c r="L5" s="422"/>
      <c r="M5" s="422"/>
      <c r="N5" s="1562"/>
      <c r="O5" s="1562"/>
      <c r="P5" s="1562"/>
      <c r="Q5" s="1562"/>
      <c r="R5" s="1562"/>
      <c r="S5" s="1562"/>
      <c r="T5" s="1562"/>
      <c r="U5" s="422"/>
    </row>
    <row r="6" spans="2:21" ht="24.95" customHeight="1">
      <c r="C6" s="276" t="s">
        <v>15</v>
      </c>
      <c r="D6" s="432"/>
      <c r="E6" s="645"/>
      <c r="F6" s="645"/>
      <c r="G6" s="645"/>
      <c r="H6" s="646"/>
      <c r="I6" s="646"/>
      <c r="K6" s="422"/>
      <c r="L6" s="422"/>
      <c r="M6" s="422"/>
      <c r="N6" s="276" t="s">
        <v>15</v>
      </c>
      <c r="O6" s="432"/>
      <c r="P6" s="645"/>
      <c r="Q6" s="645"/>
      <c r="R6" s="645"/>
      <c r="S6" s="440"/>
      <c r="T6" s="440"/>
      <c r="U6" s="422"/>
    </row>
    <row r="7" spans="2:21" ht="24.95" customHeight="1">
      <c r="C7" s="87" t="s">
        <v>64</v>
      </c>
      <c r="D7" s="647"/>
      <c r="E7" s="648"/>
      <c r="F7" s="649"/>
      <c r="G7" s="648"/>
      <c r="H7" s="646"/>
      <c r="I7" s="646"/>
      <c r="K7" s="422"/>
      <c r="L7" s="422"/>
      <c r="M7" s="422"/>
      <c r="N7" s="87" t="s">
        <v>64</v>
      </c>
      <c r="O7" s="647"/>
      <c r="P7" s="648"/>
      <c r="Q7" s="649"/>
      <c r="R7" s="648"/>
      <c r="S7" s="440"/>
      <c r="T7" s="440"/>
      <c r="U7" s="422"/>
    </row>
    <row r="8" spans="2:21" ht="24.95" customHeight="1">
      <c r="C8" s="650" t="s">
        <v>385</v>
      </c>
      <c r="D8" s="650"/>
      <c r="E8" s="651"/>
      <c r="F8" s="651"/>
      <c r="G8" s="651"/>
      <c r="H8" s="646"/>
      <c r="I8" s="646"/>
      <c r="K8" s="422"/>
      <c r="L8" s="422"/>
      <c r="M8" s="422"/>
      <c r="N8" s="650" t="s">
        <v>385</v>
      </c>
      <c r="O8" s="650"/>
      <c r="P8" s="651"/>
      <c r="Q8" s="651"/>
      <c r="R8" s="651"/>
      <c r="S8" s="440"/>
      <c r="T8" s="440"/>
      <c r="U8" s="422"/>
    </row>
    <row r="9" spans="2:21" ht="24.95" customHeight="1">
      <c r="C9" s="609" t="s">
        <v>386</v>
      </c>
      <c r="D9" s="652"/>
      <c r="E9" s="653"/>
      <c r="F9" s="653"/>
      <c r="G9" s="653"/>
      <c r="H9" s="646"/>
      <c r="I9" s="646"/>
      <c r="K9" s="422"/>
      <c r="L9" s="422"/>
      <c r="M9" s="422"/>
      <c r="N9" s="609" t="s">
        <v>386</v>
      </c>
      <c r="O9" s="652"/>
      <c r="P9" s="653"/>
      <c r="Q9" s="653"/>
      <c r="R9" s="653"/>
      <c r="S9" s="440"/>
      <c r="T9" s="440"/>
      <c r="U9" s="422"/>
    </row>
    <row r="10" spans="2:21" ht="24.95" customHeight="1">
      <c r="D10" s="429"/>
      <c r="E10" s="429"/>
      <c r="F10" s="429"/>
      <c r="G10" s="429"/>
      <c r="H10" s="429"/>
      <c r="I10" s="429"/>
      <c r="K10" s="422"/>
      <c r="L10" s="422"/>
      <c r="M10" s="422"/>
      <c r="N10" s="654"/>
      <c r="O10" s="654"/>
      <c r="P10" s="654"/>
      <c r="Q10" s="654"/>
      <c r="R10" s="654"/>
      <c r="S10" s="440"/>
      <c r="T10" s="440"/>
      <c r="U10" s="422"/>
    </row>
    <row r="11" spans="2:21" ht="45" customHeight="1">
      <c r="B11" s="655" t="s">
        <v>387</v>
      </c>
      <c r="C11" s="656" t="s">
        <v>388</v>
      </c>
      <c r="D11" s="657" t="s">
        <v>389</v>
      </c>
      <c r="E11" s="658" t="s">
        <v>133</v>
      </c>
      <c r="F11" s="659" t="s">
        <v>390</v>
      </c>
      <c r="G11" s="660" t="s">
        <v>391</v>
      </c>
      <c r="H11" s="660" t="s">
        <v>392</v>
      </c>
      <c r="I11" s="661" t="s">
        <v>393</v>
      </c>
      <c r="K11" s="422"/>
      <c r="L11" s="422"/>
      <c r="M11" s="655" t="s">
        <v>387</v>
      </c>
      <c r="N11" s="656" t="s">
        <v>388</v>
      </c>
      <c r="O11" s="657" t="s">
        <v>389</v>
      </c>
      <c r="P11" s="658" t="s">
        <v>133</v>
      </c>
      <c r="Q11" s="659" t="s">
        <v>390</v>
      </c>
      <c r="R11" s="660" t="s">
        <v>391</v>
      </c>
      <c r="S11" s="660" t="s">
        <v>392</v>
      </c>
      <c r="T11" s="661" t="s">
        <v>393</v>
      </c>
      <c r="U11" s="422"/>
    </row>
    <row r="12" spans="2:21" ht="24.95" customHeight="1">
      <c r="B12" s="662">
        <v>1</v>
      </c>
      <c r="C12" s="663"/>
      <c r="D12" s="664"/>
      <c r="E12" s="665"/>
      <c r="F12" s="666"/>
      <c r="G12" s="667">
        <f>E12*F12</f>
        <v>0</v>
      </c>
      <c r="H12" s="668"/>
      <c r="I12" s="669"/>
      <c r="K12" s="422"/>
      <c r="L12" s="422"/>
      <c r="M12" s="662">
        <v>1</v>
      </c>
      <c r="N12" s="663" t="s">
        <v>368</v>
      </c>
      <c r="O12" s="664" t="s">
        <v>327</v>
      </c>
      <c r="P12" s="665">
        <v>50000</v>
      </c>
      <c r="Q12" s="666">
        <v>3</v>
      </c>
      <c r="R12" s="667">
        <v>150000</v>
      </c>
      <c r="S12" s="668" t="s">
        <v>164</v>
      </c>
      <c r="T12" s="669"/>
      <c r="U12" s="422"/>
    </row>
    <row r="13" spans="2:21" ht="24.95" customHeight="1">
      <c r="B13" s="670">
        <v>2</v>
      </c>
      <c r="C13" s="671"/>
      <c r="D13" s="672"/>
      <c r="E13" s="673"/>
      <c r="F13" s="674"/>
      <c r="G13" s="675">
        <f t="shared" ref="G13:G30" si="0">E13*F13</f>
        <v>0</v>
      </c>
      <c r="H13" s="676"/>
      <c r="I13" s="669"/>
      <c r="K13" s="422"/>
      <c r="L13" s="422"/>
      <c r="M13" s="670">
        <v>2</v>
      </c>
      <c r="N13" s="671" t="s">
        <v>370</v>
      </c>
      <c r="O13" s="672" t="s">
        <v>330</v>
      </c>
      <c r="P13" s="673">
        <v>50000</v>
      </c>
      <c r="Q13" s="674">
        <v>3</v>
      </c>
      <c r="R13" s="675">
        <v>150000</v>
      </c>
      <c r="S13" s="676" t="s">
        <v>164</v>
      </c>
      <c r="T13" s="669"/>
      <c r="U13" s="422"/>
    </row>
    <row r="14" spans="2:21" ht="24.95" customHeight="1">
      <c r="B14" s="670">
        <v>3</v>
      </c>
      <c r="C14" s="671"/>
      <c r="D14" s="672"/>
      <c r="E14" s="673"/>
      <c r="F14" s="674"/>
      <c r="G14" s="675">
        <f t="shared" si="0"/>
        <v>0</v>
      </c>
      <c r="H14" s="676"/>
      <c r="I14" s="677"/>
      <c r="K14" s="422"/>
      <c r="L14" s="422"/>
      <c r="M14" s="670">
        <v>3</v>
      </c>
      <c r="N14" s="671" t="s">
        <v>371</v>
      </c>
      <c r="O14" s="678" t="s">
        <v>356</v>
      </c>
      <c r="P14" s="673">
        <v>40000</v>
      </c>
      <c r="Q14" s="674">
        <v>3</v>
      </c>
      <c r="R14" s="675">
        <v>120000</v>
      </c>
      <c r="S14" s="676" t="s">
        <v>164</v>
      </c>
      <c r="T14" s="677"/>
      <c r="U14" s="422"/>
    </row>
    <row r="15" spans="2:21" ht="24.95" customHeight="1">
      <c r="B15" s="670">
        <v>4</v>
      </c>
      <c r="C15" s="671"/>
      <c r="D15" s="672"/>
      <c r="E15" s="673"/>
      <c r="F15" s="674"/>
      <c r="G15" s="675">
        <f t="shared" si="0"/>
        <v>0</v>
      </c>
      <c r="H15" s="676"/>
      <c r="I15" s="677"/>
      <c r="K15" s="422"/>
      <c r="L15" s="422"/>
      <c r="M15" s="670">
        <v>4</v>
      </c>
      <c r="N15" s="671" t="s">
        <v>394</v>
      </c>
      <c r="O15" s="678" t="s">
        <v>356</v>
      </c>
      <c r="P15" s="673">
        <v>15000</v>
      </c>
      <c r="Q15" s="674">
        <v>1</v>
      </c>
      <c r="R15" s="675">
        <v>15000</v>
      </c>
      <c r="S15" s="676" t="s">
        <v>164</v>
      </c>
      <c r="T15" s="677"/>
      <c r="U15" s="422"/>
    </row>
    <row r="16" spans="2:21" ht="24.95" customHeight="1">
      <c r="B16" s="670">
        <v>5</v>
      </c>
      <c r="C16" s="671"/>
      <c r="D16" s="672"/>
      <c r="E16" s="673"/>
      <c r="F16" s="674"/>
      <c r="G16" s="675">
        <f t="shared" si="0"/>
        <v>0</v>
      </c>
      <c r="H16" s="676"/>
      <c r="I16" s="669"/>
      <c r="K16" s="422"/>
      <c r="L16" s="422"/>
      <c r="M16" s="670">
        <v>5</v>
      </c>
      <c r="N16" s="671" t="s">
        <v>395</v>
      </c>
      <c r="O16" s="672" t="s">
        <v>358</v>
      </c>
      <c r="P16" s="673">
        <v>30000</v>
      </c>
      <c r="Q16" s="674">
        <v>3</v>
      </c>
      <c r="R16" s="675">
        <v>90000</v>
      </c>
      <c r="S16" s="676" t="s">
        <v>396</v>
      </c>
      <c r="T16" s="669"/>
      <c r="U16" s="422"/>
    </row>
    <row r="17" spans="2:21" ht="24.95" customHeight="1">
      <c r="B17" s="670">
        <v>6</v>
      </c>
      <c r="C17" s="671"/>
      <c r="D17" s="672"/>
      <c r="E17" s="673"/>
      <c r="F17" s="674"/>
      <c r="G17" s="675">
        <f t="shared" si="0"/>
        <v>0</v>
      </c>
      <c r="H17" s="676"/>
      <c r="I17" s="677"/>
      <c r="K17" s="422"/>
      <c r="L17" s="422"/>
      <c r="M17" s="670">
        <v>6</v>
      </c>
      <c r="N17" s="671"/>
      <c r="O17" s="672"/>
      <c r="P17" s="673"/>
      <c r="Q17" s="674"/>
      <c r="R17" s="675">
        <v>0</v>
      </c>
      <c r="S17" s="676"/>
      <c r="T17" s="677"/>
      <c r="U17" s="422"/>
    </row>
    <row r="18" spans="2:21" ht="24.95" customHeight="1">
      <c r="B18" s="670">
        <v>7</v>
      </c>
      <c r="C18" s="671"/>
      <c r="D18" s="672"/>
      <c r="E18" s="673"/>
      <c r="F18" s="674"/>
      <c r="G18" s="675">
        <f>E18*F18</f>
        <v>0</v>
      </c>
      <c r="H18" s="676"/>
      <c r="I18" s="677"/>
      <c r="K18" s="422"/>
      <c r="L18" s="422"/>
      <c r="M18" s="670">
        <v>7</v>
      </c>
      <c r="N18" s="671"/>
      <c r="O18" s="672"/>
      <c r="P18" s="673"/>
      <c r="Q18" s="674"/>
      <c r="R18" s="675">
        <v>0</v>
      </c>
      <c r="S18" s="676"/>
      <c r="T18" s="677"/>
      <c r="U18" s="422"/>
    </row>
    <row r="19" spans="2:21" ht="24.95" customHeight="1">
      <c r="B19" s="670">
        <v>8</v>
      </c>
      <c r="C19" s="671"/>
      <c r="D19" s="672"/>
      <c r="E19" s="673"/>
      <c r="F19" s="674"/>
      <c r="G19" s="675">
        <f t="shared" si="0"/>
        <v>0</v>
      </c>
      <c r="H19" s="676"/>
      <c r="I19" s="677"/>
      <c r="K19" s="422"/>
      <c r="L19" s="422"/>
      <c r="M19" s="670">
        <v>8</v>
      </c>
      <c r="N19" s="671"/>
      <c r="O19" s="672"/>
      <c r="P19" s="673"/>
      <c r="Q19" s="674"/>
      <c r="R19" s="675">
        <v>0</v>
      </c>
      <c r="S19" s="676"/>
      <c r="T19" s="677"/>
      <c r="U19" s="422"/>
    </row>
    <row r="20" spans="2:21" ht="24.95" customHeight="1">
      <c r="B20" s="670">
        <v>9</v>
      </c>
      <c r="C20" s="671"/>
      <c r="D20" s="672"/>
      <c r="E20" s="673"/>
      <c r="F20" s="674"/>
      <c r="G20" s="675">
        <f t="shared" si="0"/>
        <v>0</v>
      </c>
      <c r="H20" s="676"/>
      <c r="I20" s="669"/>
      <c r="K20" s="422"/>
      <c r="L20" s="422"/>
      <c r="M20" s="670">
        <v>9</v>
      </c>
      <c r="N20" s="671"/>
      <c r="O20" s="672"/>
      <c r="P20" s="673"/>
      <c r="Q20" s="674"/>
      <c r="R20" s="675">
        <v>0</v>
      </c>
      <c r="S20" s="676"/>
      <c r="T20" s="669"/>
      <c r="U20" s="422"/>
    </row>
    <row r="21" spans="2:21" ht="24.95" customHeight="1">
      <c r="B21" s="670">
        <v>10</v>
      </c>
      <c r="C21" s="671"/>
      <c r="D21" s="672"/>
      <c r="E21" s="673"/>
      <c r="F21" s="674"/>
      <c r="G21" s="675">
        <f t="shared" si="0"/>
        <v>0</v>
      </c>
      <c r="H21" s="676"/>
      <c r="I21" s="677"/>
      <c r="K21" s="422"/>
      <c r="L21" s="422"/>
      <c r="M21" s="670">
        <v>10</v>
      </c>
      <c r="N21" s="671"/>
      <c r="O21" s="672"/>
      <c r="P21" s="673"/>
      <c r="Q21" s="674"/>
      <c r="R21" s="675">
        <v>0</v>
      </c>
      <c r="S21" s="676"/>
      <c r="T21" s="677"/>
      <c r="U21" s="422"/>
    </row>
    <row r="22" spans="2:21" ht="24.95" customHeight="1">
      <c r="B22" s="670">
        <v>11</v>
      </c>
      <c r="C22" s="671"/>
      <c r="D22" s="672"/>
      <c r="E22" s="673"/>
      <c r="F22" s="674"/>
      <c r="G22" s="675">
        <f t="shared" si="0"/>
        <v>0</v>
      </c>
      <c r="H22" s="676"/>
      <c r="I22" s="677"/>
      <c r="K22" s="422"/>
      <c r="L22" s="422"/>
      <c r="M22" s="670">
        <v>11</v>
      </c>
      <c r="N22" s="671"/>
      <c r="O22" s="672"/>
      <c r="P22" s="673"/>
      <c r="Q22" s="674"/>
      <c r="R22" s="675">
        <v>0</v>
      </c>
      <c r="S22" s="676"/>
      <c r="T22" s="677"/>
      <c r="U22" s="422"/>
    </row>
    <row r="23" spans="2:21" ht="24.95" customHeight="1">
      <c r="B23" s="670">
        <v>12</v>
      </c>
      <c r="C23" s="671"/>
      <c r="D23" s="672"/>
      <c r="E23" s="673"/>
      <c r="F23" s="674"/>
      <c r="G23" s="675">
        <f t="shared" si="0"/>
        <v>0</v>
      </c>
      <c r="H23" s="676"/>
      <c r="I23" s="669"/>
      <c r="K23" s="422"/>
      <c r="L23" s="422"/>
      <c r="M23" s="670">
        <v>12</v>
      </c>
      <c r="N23" s="671"/>
      <c r="O23" s="672"/>
      <c r="P23" s="673"/>
      <c r="Q23" s="674"/>
      <c r="R23" s="675">
        <v>0</v>
      </c>
      <c r="S23" s="676"/>
      <c r="T23" s="669"/>
      <c r="U23" s="422"/>
    </row>
    <row r="24" spans="2:21" ht="24.95" customHeight="1">
      <c r="B24" s="670">
        <v>13</v>
      </c>
      <c r="C24" s="671"/>
      <c r="D24" s="672"/>
      <c r="E24" s="673"/>
      <c r="F24" s="674"/>
      <c r="G24" s="675">
        <f t="shared" si="0"/>
        <v>0</v>
      </c>
      <c r="H24" s="676"/>
      <c r="I24" s="677"/>
      <c r="K24" s="422"/>
      <c r="L24" s="422"/>
      <c r="M24" s="670">
        <v>13</v>
      </c>
      <c r="N24" s="671"/>
      <c r="O24" s="672"/>
      <c r="P24" s="673"/>
      <c r="Q24" s="674"/>
      <c r="R24" s="675">
        <v>0</v>
      </c>
      <c r="S24" s="676"/>
      <c r="T24" s="677"/>
      <c r="U24" s="422"/>
    </row>
    <row r="25" spans="2:21" ht="24.95" customHeight="1">
      <c r="B25" s="670">
        <v>14</v>
      </c>
      <c r="C25" s="671"/>
      <c r="D25" s="672"/>
      <c r="E25" s="673"/>
      <c r="F25" s="674"/>
      <c r="G25" s="675">
        <f t="shared" si="0"/>
        <v>0</v>
      </c>
      <c r="H25" s="676"/>
      <c r="I25" s="679"/>
      <c r="K25" s="422"/>
      <c r="L25" s="422"/>
      <c r="M25" s="670">
        <v>14</v>
      </c>
      <c r="N25" s="671"/>
      <c r="O25" s="672"/>
      <c r="P25" s="673"/>
      <c r="Q25" s="674"/>
      <c r="R25" s="675">
        <v>0</v>
      </c>
      <c r="S25" s="676"/>
      <c r="T25" s="679"/>
      <c r="U25" s="422"/>
    </row>
    <row r="26" spans="2:21" ht="24.95" customHeight="1">
      <c r="B26" s="670">
        <v>15</v>
      </c>
      <c r="C26" s="671"/>
      <c r="D26" s="672"/>
      <c r="E26" s="673"/>
      <c r="F26" s="674"/>
      <c r="G26" s="675">
        <f t="shared" si="0"/>
        <v>0</v>
      </c>
      <c r="H26" s="676"/>
      <c r="I26" s="679"/>
      <c r="K26" s="422"/>
      <c r="L26" s="422"/>
      <c r="M26" s="670">
        <v>15</v>
      </c>
      <c r="N26" s="671"/>
      <c r="O26" s="672"/>
      <c r="P26" s="673"/>
      <c r="Q26" s="674"/>
      <c r="R26" s="675">
        <v>0</v>
      </c>
      <c r="S26" s="676"/>
      <c r="T26" s="679"/>
      <c r="U26" s="422"/>
    </row>
    <row r="27" spans="2:21" ht="24.95" customHeight="1">
      <c r="B27" s="670">
        <v>16</v>
      </c>
      <c r="C27" s="671"/>
      <c r="D27" s="672"/>
      <c r="E27" s="673"/>
      <c r="F27" s="674"/>
      <c r="G27" s="675">
        <f t="shared" si="0"/>
        <v>0</v>
      </c>
      <c r="H27" s="676"/>
      <c r="I27" s="679"/>
      <c r="K27" s="422"/>
      <c r="L27" s="422"/>
      <c r="M27" s="670">
        <v>16</v>
      </c>
      <c r="N27" s="671"/>
      <c r="O27" s="672"/>
      <c r="P27" s="673"/>
      <c r="Q27" s="674"/>
      <c r="R27" s="675">
        <v>0</v>
      </c>
      <c r="S27" s="676"/>
      <c r="T27" s="679"/>
      <c r="U27" s="422"/>
    </row>
    <row r="28" spans="2:21" ht="24.95" customHeight="1">
      <c r="B28" s="670">
        <v>17</v>
      </c>
      <c r="C28" s="671"/>
      <c r="D28" s="672"/>
      <c r="E28" s="673"/>
      <c r="F28" s="674"/>
      <c r="G28" s="675">
        <f t="shared" si="0"/>
        <v>0</v>
      </c>
      <c r="H28" s="676"/>
      <c r="I28" s="677"/>
      <c r="K28" s="422"/>
      <c r="L28" s="422"/>
      <c r="M28" s="670">
        <v>17</v>
      </c>
      <c r="N28" s="671"/>
      <c r="O28" s="672"/>
      <c r="P28" s="673"/>
      <c r="Q28" s="674"/>
      <c r="R28" s="675">
        <v>0</v>
      </c>
      <c r="S28" s="676"/>
      <c r="T28" s="677"/>
      <c r="U28" s="422"/>
    </row>
    <row r="29" spans="2:21" ht="24.95" customHeight="1">
      <c r="B29" s="670">
        <v>18</v>
      </c>
      <c r="C29" s="671"/>
      <c r="D29" s="672"/>
      <c r="E29" s="673"/>
      <c r="F29" s="674"/>
      <c r="G29" s="675">
        <f t="shared" si="0"/>
        <v>0</v>
      </c>
      <c r="H29" s="676"/>
      <c r="I29" s="677"/>
      <c r="K29" s="422"/>
      <c r="L29" s="422"/>
      <c r="M29" s="670">
        <v>18</v>
      </c>
      <c r="N29" s="671"/>
      <c r="O29" s="672"/>
      <c r="P29" s="673"/>
      <c r="Q29" s="674"/>
      <c r="R29" s="675">
        <v>0</v>
      </c>
      <c r="S29" s="676"/>
      <c r="T29" s="677"/>
      <c r="U29" s="422"/>
    </row>
    <row r="30" spans="2:21" ht="24.95" customHeight="1">
      <c r="B30" s="670">
        <v>19</v>
      </c>
      <c r="C30" s="671"/>
      <c r="D30" s="672"/>
      <c r="E30" s="673"/>
      <c r="F30" s="674"/>
      <c r="G30" s="675">
        <f t="shared" si="0"/>
        <v>0</v>
      </c>
      <c r="H30" s="676"/>
      <c r="I30" s="677"/>
      <c r="K30" s="422"/>
      <c r="L30" s="422"/>
      <c r="M30" s="670">
        <v>19</v>
      </c>
      <c r="N30" s="671"/>
      <c r="O30" s="672"/>
      <c r="P30" s="673"/>
      <c r="Q30" s="674"/>
      <c r="R30" s="675">
        <v>0</v>
      </c>
      <c r="S30" s="676"/>
      <c r="T30" s="677"/>
      <c r="U30" s="422"/>
    </row>
    <row r="31" spans="2:21" ht="24.95" customHeight="1">
      <c r="B31" s="680">
        <v>20</v>
      </c>
      <c r="C31" s="681"/>
      <c r="D31" s="682"/>
      <c r="E31" s="683"/>
      <c r="F31" s="684"/>
      <c r="G31" s="685">
        <f>E31*F31</f>
        <v>0</v>
      </c>
      <c r="H31" s="686"/>
      <c r="I31" s="687"/>
      <c r="K31" s="422"/>
      <c r="L31" s="422"/>
      <c r="M31" s="680">
        <v>20</v>
      </c>
      <c r="N31" s="681"/>
      <c r="O31" s="682"/>
      <c r="P31" s="683"/>
      <c r="Q31" s="684"/>
      <c r="R31" s="685">
        <v>0</v>
      </c>
      <c r="S31" s="686"/>
      <c r="T31" s="687"/>
      <c r="U31" s="422"/>
    </row>
    <row r="32" spans="2:21" ht="24.95" customHeight="1">
      <c r="B32" s="1563" t="s">
        <v>397</v>
      </c>
      <c r="C32" s="1563"/>
      <c r="D32" s="1563"/>
      <c r="E32" s="1563"/>
      <c r="F32" s="1564"/>
      <c r="G32" s="688">
        <f>SUM(G12:G31)</f>
        <v>0</v>
      </c>
      <c r="H32" s="689"/>
      <c r="I32" s="690"/>
      <c r="K32" s="422"/>
      <c r="L32" s="422"/>
      <c r="M32" s="691" t="s">
        <v>397</v>
      </c>
      <c r="N32" s="691"/>
      <c r="O32" s="691"/>
      <c r="P32" s="691"/>
      <c r="Q32" s="692"/>
      <c r="R32" s="688">
        <v>525000</v>
      </c>
      <c r="S32" s="689"/>
      <c r="T32" s="690"/>
      <c r="U32" s="422"/>
    </row>
    <row r="33" spans="3:23" ht="22.7" customHeight="1" thickBot="1">
      <c r="C33" s="693"/>
      <c r="D33" s="429"/>
      <c r="E33" s="416"/>
      <c r="F33" s="416"/>
      <c r="G33" s="416"/>
      <c r="H33" s="416"/>
      <c r="I33" s="694"/>
      <c r="K33" s="422"/>
      <c r="L33" s="422"/>
      <c r="M33" s="422"/>
      <c r="N33" s="695"/>
      <c r="O33" s="422"/>
      <c r="P33" s="423"/>
      <c r="Q33" s="423"/>
      <c r="R33" s="423"/>
      <c r="S33" s="423"/>
      <c r="T33" s="696"/>
      <c r="U33" s="422"/>
      <c r="W33" s="697"/>
    </row>
    <row r="34" spans="3:23" ht="22.7" customHeight="1" thickBot="1">
      <c r="D34" s="698" t="s">
        <v>398</v>
      </c>
      <c r="E34" s="1565"/>
      <c r="F34" s="1566"/>
      <c r="I34" s="699"/>
      <c r="K34" s="422"/>
      <c r="L34" s="422"/>
      <c r="M34" s="422"/>
      <c r="N34" s="422"/>
      <c r="O34" s="698" t="s">
        <v>398</v>
      </c>
      <c r="P34" s="1565">
        <v>45747</v>
      </c>
      <c r="Q34" s="1566"/>
      <c r="R34" s="700"/>
      <c r="S34" s="700"/>
      <c r="T34" s="701"/>
      <c r="U34" s="422"/>
    </row>
    <row r="35" spans="3:23" ht="22.7" customHeight="1">
      <c r="D35" s="429"/>
      <c r="E35" s="1557"/>
      <c r="F35" s="1557"/>
      <c r="G35" s="702"/>
      <c r="H35" s="702"/>
      <c r="K35" s="422"/>
      <c r="L35" s="422"/>
      <c r="M35" s="422"/>
      <c r="N35" s="422"/>
      <c r="O35" s="422"/>
      <c r="P35" s="1558"/>
      <c r="Q35" s="1558"/>
      <c r="R35" s="700"/>
      <c r="S35" s="700"/>
      <c r="T35" s="423"/>
      <c r="U35" s="422"/>
    </row>
    <row r="36" spans="3:23" ht="22.7" customHeight="1">
      <c r="D36" s="429"/>
      <c r="K36" s="422"/>
      <c r="L36" s="422"/>
      <c r="M36" s="422"/>
      <c r="N36" s="422"/>
      <c r="O36" s="422"/>
      <c r="P36" s="636"/>
      <c r="Q36" s="428"/>
      <c r="R36" s="428"/>
      <c r="S36" s="428"/>
      <c r="T36" s="423"/>
      <c r="U36" s="422"/>
    </row>
    <row r="37" spans="3:23" ht="22.7" customHeight="1">
      <c r="D37" s="429"/>
      <c r="K37" s="422"/>
      <c r="L37" s="422"/>
      <c r="M37" s="422"/>
      <c r="N37" s="422"/>
      <c r="O37" s="422"/>
      <c r="P37" s="636"/>
      <c r="Q37" s="428"/>
      <c r="R37" s="428"/>
      <c r="S37" s="428"/>
      <c r="T37" s="423"/>
      <c r="U37" s="422"/>
    </row>
    <row r="38" spans="3:23" ht="22.7" customHeight="1">
      <c r="D38" s="429"/>
      <c r="K38" s="422"/>
      <c r="L38" s="422"/>
      <c r="M38" s="422"/>
      <c r="N38" s="422"/>
      <c r="O38" s="422"/>
      <c r="P38" s="636"/>
      <c r="Q38" s="428"/>
      <c r="R38" s="428"/>
      <c r="S38" s="428"/>
      <c r="T38" s="423"/>
      <c r="U38" s="422"/>
    </row>
    <row r="39" spans="3:23" ht="22.7" customHeight="1">
      <c r="D39" s="429"/>
      <c r="K39" s="422"/>
      <c r="L39" s="422"/>
      <c r="M39" s="422"/>
      <c r="N39" s="422"/>
      <c r="O39" s="422"/>
      <c r="P39" s="636"/>
      <c r="Q39" s="428"/>
      <c r="R39" s="428"/>
      <c r="S39" s="428"/>
      <c r="T39" s="423"/>
      <c r="U39" s="422"/>
    </row>
    <row r="40" spans="3:23" ht="22.7" customHeight="1">
      <c r="D40" s="429"/>
      <c r="O40" s="429"/>
    </row>
    <row r="41" spans="3:23" ht="22.7" customHeight="1">
      <c r="D41" s="429"/>
      <c r="O41" s="429"/>
    </row>
    <row r="42" spans="3:23" ht="22.7" customHeight="1">
      <c r="D42" s="429"/>
      <c r="O42" s="429"/>
    </row>
    <row r="43" spans="3:23" ht="22.7" customHeight="1">
      <c r="D43" s="429"/>
      <c r="O43" s="429"/>
    </row>
    <row r="44" spans="3:23" ht="22.7" customHeight="1">
      <c r="D44" s="429"/>
      <c r="O44" s="429"/>
    </row>
    <row r="45" spans="3:23" ht="22.7" customHeight="1">
      <c r="D45" s="429"/>
      <c r="O45" s="429"/>
    </row>
    <row r="46" spans="3:23" ht="22.7" customHeight="1">
      <c r="D46" s="429"/>
      <c r="O46" s="429"/>
    </row>
    <row r="47" spans="3:23" ht="22.7" customHeight="1">
      <c r="D47" s="429"/>
      <c r="O47" s="429"/>
    </row>
    <row r="48" spans="3:23" ht="22.7" customHeight="1">
      <c r="D48" s="429"/>
      <c r="O48" s="429"/>
    </row>
    <row r="49" spans="4:15" ht="22.7" customHeight="1">
      <c r="D49" s="429"/>
      <c r="O49" s="429"/>
    </row>
    <row r="50" spans="4:15" ht="22.7" customHeight="1">
      <c r="D50" s="429"/>
      <c r="O50" s="429"/>
    </row>
    <row r="51" spans="4:15" ht="22.7" customHeight="1">
      <c r="D51" s="429"/>
      <c r="O51" s="429"/>
    </row>
    <row r="52" spans="4:15" ht="22.7" customHeight="1">
      <c r="D52" s="429"/>
      <c r="O52" s="429"/>
    </row>
    <row r="53" spans="4:15" ht="22.7" customHeight="1">
      <c r="D53" s="429"/>
      <c r="O53" s="429"/>
    </row>
    <row r="54" spans="4:15" ht="22.7" customHeight="1">
      <c r="D54" s="429"/>
      <c r="O54" s="429"/>
    </row>
    <row r="55" spans="4:15" ht="22.7" customHeight="1">
      <c r="D55" s="429"/>
      <c r="O55" s="429"/>
    </row>
    <row r="56" spans="4:15" ht="22.7" customHeight="1">
      <c r="D56" s="429"/>
      <c r="O56" s="429"/>
    </row>
    <row r="57" spans="4:15" ht="22.7" customHeight="1">
      <c r="D57" s="429"/>
      <c r="O57" s="429"/>
    </row>
    <row r="58" spans="4:15" ht="22.7" customHeight="1">
      <c r="D58" s="429"/>
      <c r="O58" s="429"/>
    </row>
    <row r="59" spans="4:15" ht="22.7" customHeight="1">
      <c r="D59" s="429"/>
      <c r="O59" s="429"/>
    </row>
    <row r="60" spans="4:15" ht="22.7" customHeight="1">
      <c r="D60" s="429"/>
      <c r="O60" s="429"/>
    </row>
    <row r="61" spans="4:15" ht="22.7" customHeight="1">
      <c r="D61" s="429"/>
      <c r="O61" s="429"/>
    </row>
    <row r="62" spans="4:15" ht="22.7" customHeight="1">
      <c r="D62" s="429"/>
      <c r="O62" s="429"/>
    </row>
    <row r="63" spans="4:15" ht="22.7" customHeight="1">
      <c r="D63" s="429"/>
      <c r="O63" s="429"/>
    </row>
    <row r="64" spans="4:15" ht="22.7" customHeight="1">
      <c r="D64" s="429"/>
      <c r="O64" s="429"/>
    </row>
    <row r="65" spans="4:15" ht="22.7" customHeight="1">
      <c r="D65" s="429"/>
      <c r="O65" s="429"/>
    </row>
    <row r="66" spans="4:15" ht="22.7" customHeight="1">
      <c r="D66" s="429"/>
      <c r="O66" s="429"/>
    </row>
    <row r="67" spans="4:15" ht="22.7" customHeight="1">
      <c r="D67" s="429"/>
      <c r="O67" s="429"/>
    </row>
    <row r="68" spans="4:15" ht="22.7" customHeight="1">
      <c r="D68" s="429"/>
      <c r="O68" s="429"/>
    </row>
    <row r="69" spans="4:15" ht="22.7" customHeight="1">
      <c r="D69" s="429"/>
      <c r="O69" s="429"/>
    </row>
    <row r="70" spans="4:15" ht="22.7" customHeight="1">
      <c r="D70" s="429"/>
      <c r="O70" s="429"/>
    </row>
    <row r="71" spans="4:15" ht="22.7" customHeight="1">
      <c r="D71" s="429"/>
      <c r="O71" s="429"/>
    </row>
    <row r="72" spans="4:15" ht="22.7" customHeight="1">
      <c r="D72" s="429"/>
      <c r="O72" s="429"/>
    </row>
    <row r="73" spans="4:15" ht="22.7" customHeight="1">
      <c r="D73" s="429"/>
      <c r="O73" s="429"/>
    </row>
    <row r="74" spans="4:15" ht="22.7" customHeight="1">
      <c r="D74" s="429"/>
      <c r="O74" s="429"/>
    </row>
    <row r="75" spans="4:15" ht="22.7" customHeight="1">
      <c r="D75" s="429"/>
      <c r="O75" s="429"/>
    </row>
    <row r="76" spans="4:15" ht="22.7" customHeight="1">
      <c r="D76" s="429"/>
      <c r="O76" s="429"/>
    </row>
    <row r="77" spans="4:15" ht="22.7" customHeight="1">
      <c r="D77" s="429"/>
      <c r="O77" s="429"/>
    </row>
    <row r="78" spans="4:15" ht="22.7" customHeight="1">
      <c r="D78" s="429"/>
      <c r="O78" s="429"/>
    </row>
    <row r="79" spans="4:15" ht="22.7" customHeight="1">
      <c r="D79" s="429"/>
      <c r="O79" s="429"/>
    </row>
    <row r="80" spans="4:15" ht="22.7" customHeight="1">
      <c r="D80" s="429"/>
      <c r="O80" s="429"/>
    </row>
    <row r="81" spans="4:15" ht="22.7" customHeight="1">
      <c r="D81" s="429"/>
      <c r="O81" s="429"/>
    </row>
    <row r="82" spans="4:15" ht="22.7" customHeight="1">
      <c r="D82" s="429"/>
      <c r="O82" s="429"/>
    </row>
    <row r="83" spans="4:15" ht="22.7" customHeight="1">
      <c r="D83" s="429"/>
      <c r="O83" s="429"/>
    </row>
    <row r="84" spans="4:15" ht="22.7" customHeight="1">
      <c r="D84" s="429"/>
      <c r="O84" s="429"/>
    </row>
    <row r="85" spans="4:15" ht="22.7" customHeight="1">
      <c r="D85" s="429"/>
      <c r="O85" s="429"/>
    </row>
    <row r="86" spans="4:15" ht="22.7" customHeight="1">
      <c r="D86" s="429"/>
      <c r="O86" s="429"/>
    </row>
    <row r="87" spans="4:15" ht="22.7" customHeight="1">
      <c r="D87" s="429"/>
      <c r="O87" s="429"/>
    </row>
    <row r="88" spans="4:15" ht="22.7" customHeight="1">
      <c r="D88" s="429"/>
      <c r="O88" s="429"/>
    </row>
    <row r="89" spans="4:15" ht="22.7" customHeight="1">
      <c r="D89" s="429"/>
      <c r="O89" s="429"/>
    </row>
    <row r="90" spans="4:15" ht="22.7" customHeight="1">
      <c r="D90" s="429"/>
      <c r="O90" s="429"/>
    </row>
    <row r="91" spans="4:15" ht="22.7" customHeight="1">
      <c r="D91" s="429"/>
      <c r="O91" s="429"/>
    </row>
    <row r="92" spans="4:15" ht="22.7" customHeight="1">
      <c r="D92" s="429"/>
      <c r="O92" s="429"/>
    </row>
    <row r="93" spans="4:15" ht="22.7" customHeight="1">
      <c r="D93" s="429"/>
      <c r="O93" s="429"/>
    </row>
    <row r="94" spans="4:15" ht="22.7" customHeight="1">
      <c r="D94" s="429"/>
      <c r="O94" s="429"/>
    </row>
    <row r="95" spans="4:15" ht="22.7" customHeight="1">
      <c r="D95" s="429"/>
      <c r="O95" s="429"/>
    </row>
    <row r="96" spans="4:15" ht="22.7" customHeight="1">
      <c r="D96" s="429"/>
      <c r="O96" s="429"/>
    </row>
    <row r="97" spans="4:15" ht="22.7" customHeight="1">
      <c r="D97" s="429"/>
      <c r="O97" s="429"/>
    </row>
    <row r="98" spans="4:15" ht="22.7" customHeight="1">
      <c r="D98" s="429"/>
      <c r="O98" s="429"/>
    </row>
    <row r="99" spans="4:15" ht="22.7" customHeight="1">
      <c r="D99" s="429"/>
      <c r="O99" s="429"/>
    </row>
    <row r="100" spans="4:15" ht="22.7" customHeight="1">
      <c r="D100" s="429"/>
      <c r="O100" s="429"/>
    </row>
    <row r="101" spans="4:15" ht="22.7" customHeight="1">
      <c r="D101" s="429"/>
      <c r="O101" s="429"/>
    </row>
    <row r="102" spans="4:15" ht="22.7" customHeight="1">
      <c r="D102" s="429"/>
      <c r="O102" s="429"/>
    </row>
    <row r="103" spans="4:15" ht="22.7" customHeight="1">
      <c r="D103" s="429"/>
      <c r="O103" s="429"/>
    </row>
    <row r="104" spans="4:15" ht="22.7" customHeight="1">
      <c r="D104" s="429"/>
      <c r="O104" s="429"/>
    </row>
    <row r="105" spans="4:15" ht="22.7" customHeight="1">
      <c r="D105" s="429"/>
      <c r="O105" s="429"/>
    </row>
    <row r="106" spans="4:15" ht="22.7" customHeight="1">
      <c r="D106" s="429"/>
      <c r="O106" s="429"/>
    </row>
    <row r="107" spans="4:15" ht="22.7" customHeight="1">
      <c r="D107" s="429"/>
      <c r="O107" s="429"/>
    </row>
    <row r="108" spans="4:15" ht="22.7" customHeight="1">
      <c r="D108" s="429"/>
      <c r="O108" s="429"/>
    </row>
    <row r="109" spans="4:15" ht="22.7" customHeight="1">
      <c r="D109" s="429"/>
      <c r="O109" s="429"/>
    </row>
    <row r="110" spans="4:15" ht="22.7" customHeight="1">
      <c r="D110" s="429"/>
      <c r="O110" s="429"/>
    </row>
    <row r="111" spans="4:15" ht="22.7" customHeight="1">
      <c r="D111" s="429"/>
      <c r="O111" s="429"/>
    </row>
    <row r="112" spans="4:15" ht="22.7" customHeight="1">
      <c r="D112" s="429"/>
      <c r="O112" s="429"/>
    </row>
    <row r="113" spans="4:15" ht="22.7" customHeight="1">
      <c r="D113" s="429"/>
      <c r="O113" s="429"/>
    </row>
    <row r="114" spans="4:15" ht="22.7" customHeight="1">
      <c r="D114" s="429"/>
      <c r="O114" s="429"/>
    </row>
    <row r="115" spans="4:15" ht="22.7" customHeight="1">
      <c r="D115" s="429"/>
      <c r="O115" s="429"/>
    </row>
    <row r="116" spans="4:15" ht="22.7" customHeight="1">
      <c r="D116" s="429"/>
      <c r="O116" s="429"/>
    </row>
    <row r="117" spans="4:15" ht="22.7" customHeight="1">
      <c r="D117" s="429"/>
      <c r="O117" s="429"/>
    </row>
    <row r="118" spans="4:15" ht="22.7" customHeight="1">
      <c r="D118" s="429"/>
      <c r="O118" s="429"/>
    </row>
    <row r="119" spans="4:15" ht="22.7" customHeight="1">
      <c r="D119" s="429"/>
      <c r="O119" s="429"/>
    </row>
    <row r="120" spans="4:15" ht="22.7" customHeight="1">
      <c r="D120" s="429"/>
      <c r="O120" s="429"/>
    </row>
    <row r="121" spans="4:15" ht="22.7" customHeight="1">
      <c r="D121" s="429"/>
      <c r="O121" s="429"/>
    </row>
    <row r="122" spans="4:15" ht="22.7" customHeight="1">
      <c r="D122" s="429"/>
      <c r="O122" s="429"/>
    </row>
    <row r="123" spans="4:15" ht="22.7" customHeight="1">
      <c r="D123" s="429"/>
      <c r="O123" s="429"/>
    </row>
    <row r="124" spans="4:15" ht="22.7" customHeight="1">
      <c r="D124" s="429"/>
      <c r="O124" s="429"/>
    </row>
    <row r="125" spans="4:15" ht="22.7" customHeight="1">
      <c r="D125" s="429"/>
      <c r="O125" s="429"/>
    </row>
    <row r="126" spans="4:15" ht="22.7" customHeight="1">
      <c r="D126" s="429"/>
      <c r="O126" s="429"/>
    </row>
    <row r="127" spans="4:15" ht="22.7" customHeight="1">
      <c r="D127" s="429"/>
      <c r="O127" s="429"/>
    </row>
    <row r="128" spans="4:15" ht="22.7" customHeight="1">
      <c r="D128" s="429"/>
      <c r="O128" s="429"/>
    </row>
    <row r="129" spans="4:15" ht="22.7" customHeight="1">
      <c r="D129" s="429"/>
      <c r="O129" s="429"/>
    </row>
    <row r="130" spans="4:15" ht="22.7" customHeight="1">
      <c r="D130" s="429"/>
      <c r="O130" s="429"/>
    </row>
    <row r="131" spans="4:15" ht="22.7" customHeight="1">
      <c r="D131" s="429"/>
      <c r="O131" s="429"/>
    </row>
    <row r="132" spans="4:15" ht="22.7" customHeight="1">
      <c r="D132" s="429"/>
      <c r="O132" s="429"/>
    </row>
    <row r="133" spans="4:15" ht="22.7" customHeight="1">
      <c r="D133" s="429"/>
      <c r="O133" s="429"/>
    </row>
    <row r="134" spans="4:15" ht="22.7" customHeight="1">
      <c r="D134" s="429"/>
      <c r="O134" s="429"/>
    </row>
    <row r="135" spans="4:15" ht="22.7" customHeight="1">
      <c r="D135" s="429"/>
      <c r="O135" s="429"/>
    </row>
    <row r="136" spans="4:15" ht="22.7" customHeight="1">
      <c r="D136" s="429"/>
      <c r="O136" s="429"/>
    </row>
    <row r="137" spans="4:15" ht="22.7" customHeight="1">
      <c r="D137" s="429"/>
      <c r="O137" s="429"/>
    </row>
    <row r="138" spans="4:15" ht="22.7" customHeight="1">
      <c r="D138" s="429"/>
      <c r="O138" s="429"/>
    </row>
    <row r="139" spans="4:15" ht="22.7" customHeight="1">
      <c r="D139" s="429"/>
      <c r="O139" s="429"/>
    </row>
    <row r="140" spans="4:15" ht="22.7" customHeight="1">
      <c r="D140" s="429"/>
      <c r="O140" s="429"/>
    </row>
    <row r="141" spans="4:15" ht="22.7" customHeight="1">
      <c r="D141" s="429"/>
      <c r="O141" s="429"/>
    </row>
    <row r="142" spans="4:15" ht="22.7" customHeight="1">
      <c r="D142" s="429"/>
      <c r="O142" s="429"/>
    </row>
    <row r="143" spans="4:15" ht="22.7" customHeight="1">
      <c r="D143" s="429"/>
      <c r="O143" s="429"/>
    </row>
    <row r="144" spans="4:15" ht="22.7" customHeight="1">
      <c r="D144" s="429"/>
      <c r="O144" s="429"/>
    </row>
    <row r="145" spans="4:15" ht="22.7" customHeight="1">
      <c r="D145" s="429"/>
      <c r="O145" s="429"/>
    </row>
    <row r="146" spans="4:15" ht="22.7" customHeight="1">
      <c r="D146" s="429"/>
      <c r="O146" s="429"/>
    </row>
    <row r="147" spans="4:15" ht="22.7" customHeight="1">
      <c r="D147" s="429"/>
      <c r="O147" s="429"/>
    </row>
    <row r="148" spans="4:15" ht="22.7" customHeight="1">
      <c r="D148" s="429"/>
      <c r="O148" s="429"/>
    </row>
    <row r="149" spans="4:15" ht="22.7" customHeight="1">
      <c r="D149" s="429"/>
      <c r="O149" s="429"/>
    </row>
    <row r="150" spans="4:15" ht="22.7" customHeight="1">
      <c r="D150" s="429"/>
      <c r="O150" s="429"/>
    </row>
    <row r="151" spans="4:15" ht="22.7" customHeight="1">
      <c r="D151" s="429"/>
      <c r="O151" s="429"/>
    </row>
    <row r="152" spans="4:15" ht="22.7" customHeight="1">
      <c r="D152" s="429"/>
      <c r="O152" s="429"/>
    </row>
    <row r="153" spans="4:15" ht="22.7" customHeight="1">
      <c r="D153" s="429"/>
      <c r="O153" s="429"/>
    </row>
    <row r="154" spans="4:15" ht="22.7" customHeight="1">
      <c r="D154" s="429"/>
      <c r="O154" s="429"/>
    </row>
    <row r="155" spans="4:15" ht="22.7" customHeight="1">
      <c r="D155" s="429"/>
      <c r="O155" s="429"/>
    </row>
    <row r="156" spans="4:15" ht="22.7" customHeight="1">
      <c r="D156" s="429"/>
      <c r="O156" s="429"/>
    </row>
    <row r="157" spans="4:15" ht="22.7" customHeight="1">
      <c r="D157" s="429"/>
      <c r="O157" s="429"/>
    </row>
    <row r="158" spans="4:15" ht="22.7" customHeight="1">
      <c r="D158" s="429"/>
      <c r="O158" s="429"/>
    </row>
    <row r="159" spans="4:15" ht="22.7" customHeight="1">
      <c r="D159" s="429"/>
      <c r="O159" s="429"/>
    </row>
    <row r="160" spans="4:15" ht="22.7" customHeight="1">
      <c r="D160" s="429"/>
      <c r="O160" s="429"/>
    </row>
    <row r="161" spans="4:15" ht="22.7" customHeight="1">
      <c r="D161" s="429"/>
      <c r="O161" s="429"/>
    </row>
    <row r="162" spans="4:15" ht="22.7" customHeight="1">
      <c r="D162" s="429"/>
      <c r="O162" s="429"/>
    </row>
    <row r="163" spans="4:15" ht="22.7" customHeight="1">
      <c r="D163" s="429"/>
      <c r="O163" s="429"/>
    </row>
    <row r="164" spans="4:15" ht="22.7" customHeight="1">
      <c r="D164" s="429"/>
      <c r="O164" s="429"/>
    </row>
    <row r="165" spans="4:15" ht="22.7" customHeight="1">
      <c r="D165" s="429"/>
      <c r="O165" s="429"/>
    </row>
    <row r="166" spans="4:15" ht="22.7" customHeight="1">
      <c r="D166" s="429"/>
      <c r="O166" s="429"/>
    </row>
    <row r="167" spans="4:15" ht="22.7" customHeight="1">
      <c r="D167" s="429"/>
      <c r="O167" s="429"/>
    </row>
    <row r="168" spans="4:15" ht="22.7" customHeight="1">
      <c r="D168" s="429"/>
      <c r="O168" s="429"/>
    </row>
    <row r="169" spans="4:15" ht="22.7" customHeight="1">
      <c r="D169" s="429"/>
      <c r="O169" s="429"/>
    </row>
    <row r="170" spans="4:15" ht="22.7" customHeight="1">
      <c r="D170" s="429"/>
      <c r="O170" s="429"/>
    </row>
    <row r="171" spans="4:15" ht="22.7" customHeight="1">
      <c r="D171" s="429"/>
      <c r="O171" s="429"/>
    </row>
    <row r="172" spans="4:15" ht="22.7" customHeight="1">
      <c r="D172" s="429"/>
      <c r="O172" s="429"/>
    </row>
    <row r="173" spans="4:15" ht="22.7" customHeight="1">
      <c r="D173" s="429"/>
      <c r="O173" s="429"/>
    </row>
    <row r="174" spans="4:15" ht="22.7" customHeight="1">
      <c r="D174" s="429"/>
      <c r="O174" s="429"/>
    </row>
    <row r="175" spans="4:15" ht="22.7" customHeight="1">
      <c r="D175" s="429"/>
      <c r="O175" s="429"/>
    </row>
    <row r="176" spans="4:15" ht="22.7" customHeight="1">
      <c r="D176" s="429"/>
      <c r="O176" s="429"/>
    </row>
    <row r="177" spans="4:15" ht="22.7" customHeight="1">
      <c r="D177" s="429"/>
      <c r="O177" s="429"/>
    </row>
    <row r="178" spans="4:15" ht="22.7" customHeight="1">
      <c r="D178" s="429"/>
      <c r="O178" s="429"/>
    </row>
    <row r="179" spans="4:15" ht="22.7" customHeight="1">
      <c r="D179" s="429"/>
      <c r="O179" s="429"/>
    </row>
    <row r="180" spans="4:15" ht="22.7" customHeight="1">
      <c r="D180" s="429"/>
      <c r="O180" s="429"/>
    </row>
    <row r="181" spans="4:15" ht="22.7" customHeight="1">
      <c r="D181" s="429"/>
      <c r="O181" s="429"/>
    </row>
    <row r="182" spans="4:15" ht="22.7" customHeight="1">
      <c r="D182" s="429"/>
      <c r="O182" s="429"/>
    </row>
    <row r="183" spans="4:15" ht="22.7" customHeight="1">
      <c r="D183" s="429"/>
      <c r="O183" s="429"/>
    </row>
    <row r="184" spans="4:15" ht="22.7" customHeight="1">
      <c r="D184" s="429"/>
      <c r="O184" s="429"/>
    </row>
    <row r="185" spans="4:15" ht="22.7" customHeight="1">
      <c r="D185" s="429"/>
      <c r="O185" s="429"/>
    </row>
    <row r="186" spans="4:15" ht="22.7" customHeight="1">
      <c r="D186" s="429"/>
      <c r="O186" s="429"/>
    </row>
    <row r="187" spans="4:15" ht="22.7" customHeight="1">
      <c r="D187" s="429"/>
      <c r="O187" s="429"/>
    </row>
    <row r="188" spans="4:15" ht="22.7" customHeight="1">
      <c r="D188" s="429"/>
      <c r="O188" s="429"/>
    </row>
    <row r="189" spans="4:15" ht="22.7" customHeight="1">
      <c r="D189" s="429"/>
      <c r="O189" s="429"/>
    </row>
    <row r="190" spans="4:15" ht="22.7" customHeight="1">
      <c r="D190" s="429"/>
      <c r="O190" s="429"/>
    </row>
    <row r="191" spans="4:15" ht="22.7" customHeight="1">
      <c r="D191" s="429"/>
      <c r="O191" s="429"/>
    </row>
    <row r="192" spans="4:15" ht="22.7" customHeight="1">
      <c r="D192" s="429"/>
      <c r="O192" s="429"/>
    </row>
    <row r="193" spans="4:15" ht="22.7" customHeight="1">
      <c r="D193" s="429"/>
      <c r="O193" s="429"/>
    </row>
    <row r="194" spans="4:15" ht="22.7" customHeight="1">
      <c r="D194" s="429"/>
      <c r="O194" s="429"/>
    </row>
    <row r="195" spans="4:15" ht="22.7" customHeight="1">
      <c r="D195" s="429"/>
      <c r="O195" s="429"/>
    </row>
    <row r="196" spans="4:15" ht="22.7" customHeight="1">
      <c r="D196" s="429"/>
      <c r="O196" s="429"/>
    </row>
    <row r="197" spans="4:15" ht="22.7" customHeight="1">
      <c r="D197" s="429"/>
      <c r="O197" s="429"/>
    </row>
    <row r="198" spans="4:15" ht="22.7" customHeight="1">
      <c r="D198" s="429"/>
      <c r="O198" s="429"/>
    </row>
    <row r="199" spans="4:15" ht="22.7" customHeight="1">
      <c r="D199" s="429"/>
      <c r="O199" s="429"/>
    </row>
    <row r="200" spans="4:15" ht="22.7" customHeight="1">
      <c r="D200" s="429"/>
      <c r="O200" s="429"/>
    </row>
    <row r="201" spans="4:15" ht="22.7" customHeight="1">
      <c r="D201" s="429"/>
      <c r="O201" s="429"/>
    </row>
    <row r="202" spans="4:15" ht="22.7" customHeight="1">
      <c r="D202" s="429"/>
      <c r="O202" s="429"/>
    </row>
    <row r="203" spans="4:15" ht="22.7" customHeight="1">
      <c r="D203" s="429"/>
      <c r="O203" s="429"/>
    </row>
    <row r="204" spans="4:15" ht="22.7" customHeight="1">
      <c r="D204" s="429"/>
      <c r="O204" s="429"/>
    </row>
    <row r="205" spans="4:15" ht="22.7" customHeight="1">
      <c r="D205" s="429"/>
      <c r="O205" s="429"/>
    </row>
    <row r="206" spans="4:15" ht="22.7" customHeight="1">
      <c r="D206" s="429"/>
      <c r="O206" s="429"/>
    </row>
    <row r="207" spans="4:15" ht="22.7" customHeight="1">
      <c r="D207" s="429"/>
      <c r="O207" s="429"/>
    </row>
    <row r="208" spans="4:15" ht="22.7" customHeight="1">
      <c r="D208" s="429"/>
      <c r="O208" s="429"/>
    </row>
    <row r="209" spans="4:15" ht="22.7" customHeight="1">
      <c r="D209" s="429"/>
      <c r="O209" s="429"/>
    </row>
    <row r="210" spans="4:15" ht="22.7" customHeight="1">
      <c r="D210" s="429"/>
      <c r="O210" s="429"/>
    </row>
    <row r="211" spans="4:15" ht="22.7" customHeight="1">
      <c r="D211" s="429"/>
      <c r="O211" s="429"/>
    </row>
    <row r="212" spans="4:15" ht="22.7" customHeight="1">
      <c r="D212" s="429"/>
      <c r="O212" s="429"/>
    </row>
    <row r="213" spans="4:15" ht="22.7" customHeight="1">
      <c r="D213" s="429"/>
      <c r="O213" s="429"/>
    </row>
    <row r="214" spans="4:15" ht="22.7" customHeight="1">
      <c r="D214" s="429"/>
      <c r="O214" s="429"/>
    </row>
    <row r="215" spans="4:15" ht="22.7" customHeight="1">
      <c r="D215" s="429"/>
      <c r="O215" s="429"/>
    </row>
    <row r="216" spans="4:15" ht="22.7" customHeight="1">
      <c r="D216" s="429"/>
      <c r="O216" s="429"/>
    </row>
    <row r="217" spans="4:15" ht="22.7" customHeight="1">
      <c r="D217" s="429"/>
      <c r="O217" s="429"/>
    </row>
    <row r="218" spans="4:15" ht="22.7" customHeight="1">
      <c r="D218" s="429"/>
      <c r="O218" s="429"/>
    </row>
    <row r="219" spans="4:15" ht="22.7" customHeight="1">
      <c r="D219" s="429"/>
      <c r="O219" s="429"/>
    </row>
    <row r="220" spans="4:15" ht="22.7" customHeight="1">
      <c r="D220" s="429"/>
      <c r="O220" s="429"/>
    </row>
    <row r="221" spans="4:15" ht="22.7" customHeight="1">
      <c r="D221" s="429"/>
      <c r="O221" s="429"/>
    </row>
    <row r="222" spans="4:15" ht="22.7" customHeight="1">
      <c r="D222" s="429"/>
      <c r="O222" s="429"/>
    </row>
    <row r="223" spans="4:15" ht="22.7" customHeight="1">
      <c r="D223" s="429"/>
      <c r="O223" s="429"/>
    </row>
    <row r="224" spans="4:15" ht="22.7" customHeight="1">
      <c r="D224" s="429"/>
      <c r="O224" s="429"/>
    </row>
    <row r="225" spans="4:15" ht="22.7" customHeight="1">
      <c r="D225" s="429"/>
      <c r="O225" s="429"/>
    </row>
    <row r="226" spans="4:15" ht="22.7" customHeight="1">
      <c r="D226" s="429"/>
      <c r="O226" s="429"/>
    </row>
    <row r="227" spans="4:15" ht="22.7" customHeight="1">
      <c r="D227" s="429"/>
      <c r="O227" s="429"/>
    </row>
    <row r="228" spans="4:15" ht="22.7" customHeight="1">
      <c r="D228" s="429"/>
      <c r="O228" s="429"/>
    </row>
    <row r="229" spans="4:15" ht="22.7" customHeight="1">
      <c r="D229" s="429"/>
      <c r="O229" s="429"/>
    </row>
    <row r="230" spans="4:15" ht="22.7" customHeight="1">
      <c r="D230" s="429"/>
      <c r="O230" s="429"/>
    </row>
    <row r="231" spans="4:15" ht="22.7" customHeight="1">
      <c r="D231" s="429"/>
      <c r="O231" s="429"/>
    </row>
    <row r="232" spans="4:15" ht="22.7" customHeight="1">
      <c r="D232" s="429"/>
      <c r="O232" s="429"/>
    </row>
    <row r="233" spans="4:15" ht="22.7" customHeight="1">
      <c r="D233" s="429"/>
      <c r="O233" s="429"/>
    </row>
    <row r="234" spans="4:15" ht="22.7" customHeight="1">
      <c r="D234" s="429"/>
      <c r="O234" s="429"/>
    </row>
    <row r="235" spans="4:15" ht="22.7" customHeight="1">
      <c r="D235" s="429"/>
      <c r="O235" s="429"/>
    </row>
    <row r="236" spans="4:15" ht="22.7" customHeight="1">
      <c r="D236" s="429"/>
      <c r="O236" s="429"/>
    </row>
    <row r="237" spans="4:15" ht="22.7" customHeight="1">
      <c r="D237" s="429"/>
      <c r="O237" s="429"/>
    </row>
    <row r="238" spans="4:15" ht="22.7" customHeight="1">
      <c r="D238" s="429"/>
      <c r="O238" s="429"/>
    </row>
    <row r="239" spans="4:15" ht="22.7" customHeight="1">
      <c r="D239" s="429"/>
      <c r="O239" s="429"/>
    </row>
    <row r="240" spans="4:15" ht="22.7" customHeight="1">
      <c r="D240" s="429"/>
      <c r="O240" s="429"/>
    </row>
    <row r="241" spans="4:15" ht="22.7" customHeight="1">
      <c r="D241" s="429"/>
      <c r="O241" s="429"/>
    </row>
    <row r="242" spans="4:15" ht="22.7" customHeight="1">
      <c r="D242" s="429"/>
      <c r="O242" s="429"/>
    </row>
    <row r="243" spans="4:15" ht="22.7" customHeight="1">
      <c r="D243" s="429"/>
      <c r="O243" s="429"/>
    </row>
    <row r="244" spans="4:15" ht="22.7" customHeight="1">
      <c r="D244" s="429"/>
      <c r="O244" s="429"/>
    </row>
    <row r="245" spans="4:15" ht="22.7" customHeight="1">
      <c r="D245" s="429"/>
      <c r="O245" s="429"/>
    </row>
    <row r="246" spans="4:15" ht="22.7" customHeight="1">
      <c r="D246" s="429"/>
      <c r="O246" s="429"/>
    </row>
    <row r="247" spans="4:15" ht="22.7" customHeight="1">
      <c r="D247" s="429"/>
      <c r="O247" s="429"/>
    </row>
    <row r="248" spans="4:15" ht="22.7" customHeight="1">
      <c r="D248" s="429"/>
      <c r="O248" s="429"/>
    </row>
    <row r="249" spans="4:15" ht="22.7" customHeight="1">
      <c r="D249" s="429"/>
      <c r="O249" s="429"/>
    </row>
    <row r="250" spans="4:15" ht="22.7" customHeight="1">
      <c r="D250" s="429"/>
      <c r="O250" s="429"/>
    </row>
    <row r="251" spans="4:15" ht="22.7" customHeight="1">
      <c r="D251" s="429"/>
      <c r="O251" s="429"/>
    </row>
    <row r="252" spans="4:15" ht="22.7" customHeight="1">
      <c r="D252" s="429"/>
      <c r="O252" s="429"/>
    </row>
    <row r="253" spans="4:15" ht="22.7" customHeight="1">
      <c r="D253" s="429"/>
      <c r="O253" s="429"/>
    </row>
    <row r="254" spans="4:15" ht="22.7" customHeight="1">
      <c r="D254" s="429"/>
      <c r="O254" s="429"/>
    </row>
    <row r="255" spans="4:15" ht="22.7" customHeight="1">
      <c r="D255" s="429"/>
      <c r="O255" s="429"/>
    </row>
    <row r="256" spans="4:15" ht="22.7" customHeight="1">
      <c r="D256" s="429"/>
      <c r="O256" s="429"/>
    </row>
    <row r="257" spans="4:15" ht="22.7" customHeight="1">
      <c r="D257" s="429"/>
      <c r="O257" s="429"/>
    </row>
    <row r="258" spans="4:15" ht="22.7" customHeight="1">
      <c r="D258" s="429"/>
      <c r="O258" s="429"/>
    </row>
    <row r="259" spans="4:15" ht="22.7" customHeight="1">
      <c r="D259" s="429"/>
      <c r="O259" s="429"/>
    </row>
    <row r="260" spans="4:15" ht="22.7" customHeight="1">
      <c r="D260" s="429"/>
      <c r="O260" s="429"/>
    </row>
    <row r="261" spans="4:15" ht="22.7" customHeight="1">
      <c r="D261" s="429"/>
      <c r="O261" s="429"/>
    </row>
    <row r="262" spans="4:15" ht="22.7" customHeight="1">
      <c r="D262" s="429"/>
      <c r="O262" s="429"/>
    </row>
    <row r="263" spans="4:15" ht="22.7" customHeight="1">
      <c r="D263" s="429"/>
      <c r="O263" s="429"/>
    </row>
    <row r="264" spans="4:15" ht="22.7" customHeight="1">
      <c r="D264" s="429"/>
      <c r="O264" s="429"/>
    </row>
    <row r="265" spans="4:15" ht="22.7" customHeight="1">
      <c r="D265" s="429"/>
      <c r="O265" s="429"/>
    </row>
    <row r="266" spans="4:15" ht="22.7" customHeight="1">
      <c r="D266" s="429"/>
      <c r="O266" s="429"/>
    </row>
    <row r="267" spans="4:15" ht="22.7" customHeight="1">
      <c r="D267" s="429"/>
      <c r="O267" s="429"/>
    </row>
    <row r="268" spans="4:15" ht="22.7" customHeight="1">
      <c r="D268" s="429"/>
      <c r="O268" s="429"/>
    </row>
    <row r="269" spans="4:15" ht="22.7" customHeight="1">
      <c r="D269" s="429"/>
      <c r="O269" s="429"/>
    </row>
    <row r="270" spans="4:15" ht="22.7" customHeight="1">
      <c r="D270" s="429"/>
      <c r="O270" s="429"/>
    </row>
    <row r="271" spans="4:15" ht="22.7" customHeight="1">
      <c r="D271" s="429"/>
      <c r="O271" s="429"/>
    </row>
    <row r="272" spans="4:15" ht="22.7" customHeight="1">
      <c r="D272" s="429"/>
      <c r="O272" s="429"/>
    </row>
    <row r="273" spans="4:15" ht="22.7" customHeight="1">
      <c r="D273" s="429"/>
      <c r="O273" s="429"/>
    </row>
    <row r="274" spans="4:15" ht="22.7" customHeight="1">
      <c r="D274" s="429"/>
      <c r="O274" s="429"/>
    </row>
    <row r="275" spans="4:15" ht="22.7" customHeight="1">
      <c r="D275" s="429"/>
      <c r="O275" s="429"/>
    </row>
    <row r="276" spans="4:15" ht="22.7" customHeight="1">
      <c r="D276" s="429"/>
      <c r="O276" s="429"/>
    </row>
    <row r="277" spans="4:15" ht="22.7" customHeight="1">
      <c r="D277" s="429"/>
      <c r="O277" s="429"/>
    </row>
    <row r="278" spans="4:15" ht="22.7" customHeight="1">
      <c r="D278" s="429"/>
      <c r="O278" s="429"/>
    </row>
    <row r="279" spans="4:15" ht="22.7" customHeight="1">
      <c r="D279" s="429"/>
      <c r="O279" s="429"/>
    </row>
    <row r="280" spans="4:15" ht="22.7" customHeight="1">
      <c r="D280" s="429"/>
      <c r="O280" s="429"/>
    </row>
    <row r="281" spans="4:15" ht="22.7" customHeight="1">
      <c r="D281" s="429"/>
      <c r="O281" s="429"/>
    </row>
    <row r="282" spans="4:15" ht="22.7" customHeight="1">
      <c r="D282" s="429"/>
      <c r="O282" s="429"/>
    </row>
    <row r="283" spans="4:15" ht="22.7" customHeight="1">
      <c r="D283" s="429"/>
      <c r="O283" s="429"/>
    </row>
    <row r="284" spans="4:15" ht="22.7" customHeight="1">
      <c r="D284" s="429"/>
      <c r="O284" s="429"/>
    </row>
    <row r="285" spans="4:15" ht="22.7" customHeight="1">
      <c r="D285" s="429"/>
      <c r="O285" s="429"/>
    </row>
    <row r="286" spans="4:15" ht="22.7" customHeight="1">
      <c r="D286" s="429"/>
      <c r="O286" s="429"/>
    </row>
    <row r="287" spans="4:15" ht="22.7" customHeight="1">
      <c r="D287" s="429"/>
      <c r="O287" s="429"/>
    </row>
    <row r="288" spans="4:15" ht="22.7" customHeight="1">
      <c r="D288" s="429"/>
      <c r="O288" s="429"/>
    </row>
    <row r="289" spans="4:15" ht="22.7" customHeight="1">
      <c r="D289" s="429"/>
      <c r="O289" s="429"/>
    </row>
    <row r="290" spans="4:15" ht="22.7" customHeight="1">
      <c r="D290" s="429"/>
      <c r="O290" s="429"/>
    </row>
    <row r="291" spans="4:15" ht="22.7" customHeight="1">
      <c r="D291" s="429"/>
      <c r="O291" s="429"/>
    </row>
    <row r="292" spans="4:15" ht="22.7" customHeight="1">
      <c r="D292" s="429"/>
      <c r="O292" s="429"/>
    </row>
    <row r="293" spans="4:15" ht="22.7" customHeight="1">
      <c r="D293" s="429"/>
      <c r="O293" s="429"/>
    </row>
    <row r="294" spans="4:15" ht="22.7" customHeight="1">
      <c r="D294" s="429"/>
      <c r="O294" s="429"/>
    </row>
    <row r="295" spans="4:15" ht="22.7" customHeight="1">
      <c r="D295" s="429"/>
      <c r="O295" s="429"/>
    </row>
    <row r="296" spans="4:15" ht="22.7" customHeight="1">
      <c r="D296" s="429"/>
      <c r="O296" s="429"/>
    </row>
    <row r="297" spans="4:15" ht="22.7" customHeight="1">
      <c r="D297" s="429"/>
      <c r="O297" s="429"/>
    </row>
    <row r="298" spans="4:15" ht="22.7" customHeight="1">
      <c r="D298" s="429"/>
      <c r="O298" s="429"/>
    </row>
    <row r="299" spans="4:15" ht="22.7" customHeight="1">
      <c r="D299" s="429"/>
      <c r="O299" s="429"/>
    </row>
    <row r="300" spans="4:15" ht="22.7" customHeight="1">
      <c r="D300" s="429"/>
      <c r="O300" s="429"/>
    </row>
    <row r="301" spans="4:15" ht="22.7" customHeight="1">
      <c r="D301" s="429"/>
      <c r="O301" s="429"/>
    </row>
    <row r="302" spans="4:15" ht="22.7" customHeight="1">
      <c r="D302" s="429"/>
      <c r="O302" s="429"/>
    </row>
    <row r="303" spans="4:15" ht="22.7" customHeight="1">
      <c r="D303" s="429"/>
      <c r="O303" s="429"/>
    </row>
    <row r="304" spans="4:15" ht="22.7" customHeight="1">
      <c r="D304" s="429"/>
      <c r="O304" s="429"/>
    </row>
    <row r="305" spans="4:15" ht="22.7" customHeight="1">
      <c r="D305" s="429"/>
      <c r="O305" s="429"/>
    </row>
    <row r="306" spans="4:15" ht="22.7" customHeight="1">
      <c r="D306" s="429"/>
      <c r="O306" s="429"/>
    </row>
    <row r="307" spans="4:15" ht="22.7" customHeight="1">
      <c r="D307" s="429"/>
      <c r="O307" s="429"/>
    </row>
    <row r="308" spans="4:15" ht="22.7" customHeight="1">
      <c r="D308" s="429"/>
      <c r="O308" s="429"/>
    </row>
    <row r="309" spans="4:15" ht="22.7" customHeight="1">
      <c r="D309" s="429"/>
      <c r="O309" s="429"/>
    </row>
    <row r="310" spans="4:15" ht="22.7" customHeight="1">
      <c r="D310" s="429"/>
      <c r="O310" s="429"/>
    </row>
    <row r="311" spans="4:15" ht="22.7" customHeight="1">
      <c r="D311" s="429"/>
      <c r="O311" s="429"/>
    </row>
    <row r="312" spans="4:15" ht="22.7" customHeight="1">
      <c r="D312" s="429"/>
      <c r="O312" s="429"/>
    </row>
    <row r="313" spans="4:15" ht="22.7" customHeight="1">
      <c r="D313" s="429"/>
      <c r="O313" s="429"/>
    </row>
    <row r="314" spans="4:15" ht="22.7" customHeight="1">
      <c r="D314" s="429"/>
      <c r="O314" s="429"/>
    </row>
    <row r="315" spans="4:15" ht="22.7" customHeight="1">
      <c r="D315" s="429"/>
      <c r="O315" s="429"/>
    </row>
    <row r="316" spans="4:15" ht="22.7" customHeight="1">
      <c r="D316" s="429"/>
      <c r="O316" s="429"/>
    </row>
    <row r="317" spans="4:15" ht="22.7" customHeight="1">
      <c r="D317" s="429"/>
      <c r="O317" s="429"/>
    </row>
    <row r="318" spans="4:15" ht="22.7" customHeight="1">
      <c r="D318" s="429"/>
      <c r="O318" s="429"/>
    </row>
    <row r="319" spans="4:15" ht="22.7" customHeight="1">
      <c r="D319" s="429"/>
      <c r="O319" s="429"/>
    </row>
    <row r="320" spans="4:15" ht="22.7" customHeight="1">
      <c r="D320" s="429"/>
      <c r="O320" s="429"/>
    </row>
    <row r="321" spans="4:15" ht="22.7" customHeight="1">
      <c r="D321" s="429"/>
      <c r="O321" s="429"/>
    </row>
    <row r="322" spans="4:15" ht="22.7" customHeight="1">
      <c r="D322" s="429"/>
      <c r="O322" s="429"/>
    </row>
    <row r="323" spans="4:15" ht="22.7" customHeight="1">
      <c r="D323" s="429"/>
      <c r="O323" s="429"/>
    </row>
    <row r="324" spans="4:15" ht="22.7" customHeight="1">
      <c r="D324" s="429"/>
      <c r="O324" s="429"/>
    </row>
    <row r="325" spans="4:15" ht="22.7" customHeight="1">
      <c r="D325" s="429"/>
      <c r="O325" s="429"/>
    </row>
    <row r="326" spans="4:15" ht="22.7" customHeight="1">
      <c r="D326" s="429"/>
      <c r="O326" s="429"/>
    </row>
    <row r="327" spans="4:15" ht="22.7" customHeight="1">
      <c r="D327" s="429"/>
      <c r="O327" s="429"/>
    </row>
    <row r="328" spans="4:15" ht="22.7" customHeight="1">
      <c r="D328" s="429"/>
      <c r="O328" s="429"/>
    </row>
    <row r="329" spans="4:15" ht="22.7" customHeight="1">
      <c r="D329" s="429"/>
      <c r="O329" s="429"/>
    </row>
    <row r="330" spans="4:15" ht="22.7" customHeight="1">
      <c r="D330" s="429"/>
      <c r="O330" s="429"/>
    </row>
    <row r="331" spans="4:15" ht="22.7" customHeight="1">
      <c r="D331" s="429"/>
      <c r="O331" s="429"/>
    </row>
    <row r="332" spans="4:15" ht="22.7" customHeight="1">
      <c r="D332" s="429"/>
      <c r="O332" s="429"/>
    </row>
    <row r="333" spans="4:15" ht="22.7" customHeight="1">
      <c r="D333" s="429"/>
      <c r="O333" s="429"/>
    </row>
    <row r="334" spans="4:15" ht="22.7" customHeight="1">
      <c r="D334" s="429"/>
      <c r="O334" s="429"/>
    </row>
    <row r="335" spans="4:15" ht="22.7" customHeight="1">
      <c r="D335" s="429"/>
      <c r="O335" s="429"/>
    </row>
    <row r="336" spans="4:15" ht="22.7" customHeight="1">
      <c r="D336" s="429"/>
      <c r="O336" s="429"/>
    </row>
    <row r="337" spans="4:15" ht="22.7" customHeight="1">
      <c r="D337" s="429"/>
      <c r="O337" s="429"/>
    </row>
    <row r="338" spans="4:15" ht="22.7" customHeight="1">
      <c r="D338" s="429"/>
      <c r="O338" s="429"/>
    </row>
    <row r="339" spans="4:15" ht="22.7" customHeight="1">
      <c r="D339" s="429"/>
      <c r="O339" s="429"/>
    </row>
    <row r="340" spans="4:15" ht="22.7" customHeight="1">
      <c r="D340" s="429"/>
      <c r="O340" s="429"/>
    </row>
    <row r="341" spans="4:15" ht="22.7" customHeight="1">
      <c r="D341" s="429"/>
      <c r="O341" s="429"/>
    </row>
    <row r="342" spans="4:15" ht="22.7" customHeight="1">
      <c r="D342" s="429"/>
      <c r="O342" s="429"/>
    </row>
    <row r="343" spans="4:15" ht="22.7" customHeight="1">
      <c r="D343" s="429"/>
      <c r="O343" s="429"/>
    </row>
    <row r="344" spans="4:15" ht="22.7" customHeight="1">
      <c r="D344" s="429"/>
      <c r="O344" s="429"/>
    </row>
    <row r="345" spans="4:15" ht="22.7" customHeight="1">
      <c r="D345" s="429"/>
      <c r="O345" s="429"/>
    </row>
    <row r="346" spans="4:15" ht="22.7" customHeight="1">
      <c r="D346" s="429"/>
      <c r="O346" s="429"/>
    </row>
    <row r="347" spans="4:15" ht="22.7" customHeight="1">
      <c r="D347" s="429"/>
      <c r="O347" s="429"/>
    </row>
    <row r="348" spans="4:15" ht="22.7" customHeight="1">
      <c r="D348" s="429"/>
      <c r="O348" s="429"/>
    </row>
    <row r="349" spans="4:15" ht="22.7" customHeight="1">
      <c r="D349" s="429"/>
      <c r="O349" s="429"/>
    </row>
    <row r="350" spans="4:15" ht="22.7" customHeight="1">
      <c r="D350" s="429"/>
      <c r="O350" s="429"/>
    </row>
    <row r="351" spans="4:15" ht="22.7" customHeight="1">
      <c r="D351" s="429"/>
      <c r="O351" s="429"/>
    </row>
    <row r="352" spans="4:15" ht="22.7" customHeight="1">
      <c r="D352" s="429"/>
      <c r="O352" s="429"/>
    </row>
    <row r="353" spans="4:15" ht="22.7" customHeight="1">
      <c r="D353" s="429"/>
      <c r="O353" s="429"/>
    </row>
    <row r="354" spans="4:15" ht="22.7" customHeight="1">
      <c r="D354" s="429"/>
      <c r="O354" s="429"/>
    </row>
    <row r="355" spans="4:15" ht="22.7" customHeight="1">
      <c r="D355" s="429"/>
      <c r="O355" s="429"/>
    </row>
    <row r="356" spans="4:15" ht="22.7" customHeight="1">
      <c r="D356" s="429"/>
      <c r="O356" s="429"/>
    </row>
    <row r="357" spans="4:15" ht="22.7" customHeight="1">
      <c r="D357" s="429"/>
      <c r="O357" s="429"/>
    </row>
    <row r="358" spans="4:15" ht="22.7" customHeight="1">
      <c r="D358" s="429"/>
      <c r="O358" s="429"/>
    </row>
    <row r="359" spans="4:15" ht="22.7" customHeight="1">
      <c r="D359" s="429"/>
      <c r="O359" s="429"/>
    </row>
    <row r="360" spans="4:15" ht="22.7" customHeight="1">
      <c r="D360" s="429"/>
      <c r="O360" s="429"/>
    </row>
    <row r="361" spans="4:15" ht="22.7" customHeight="1">
      <c r="D361" s="429"/>
      <c r="O361" s="429"/>
    </row>
    <row r="362" spans="4:15" ht="22.7" customHeight="1">
      <c r="D362" s="429"/>
      <c r="O362" s="429"/>
    </row>
    <row r="363" spans="4:15" ht="22.7" customHeight="1">
      <c r="D363" s="429"/>
      <c r="O363" s="429"/>
    </row>
    <row r="364" spans="4:15" ht="22.7" customHeight="1">
      <c r="D364" s="429"/>
      <c r="O364" s="429"/>
    </row>
    <row r="365" spans="4:15" ht="22.7" customHeight="1">
      <c r="D365" s="429"/>
      <c r="O365" s="429"/>
    </row>
    <row r="366" spans="4:15" ht="22.7" customHeight="1">
      <c r="D366" s="429"/>
      <c r="O366" s="429"/>
    </row>
    <row r="367" spans="4:15" ht="22.7" customHeight="1">
      <c r="D367" s="429"/>
      <c r="O367" s="429"/>
    </row>
    <row r="368" spans="4:15" ht="22.7" customHeight="1">
      <c r="D368" s="429"/>
      <c r="O368" s="429"/>
    </row>
    <row r="369" spans="4:15" ht="22.7" customHeight="1">
      <c r="D369" s="429"/>
      <c r="O369" s="429"/>
    </row>
    <row r="370" spans="4:15" ht="22.7" customHeight="1">
      <c r="D370" s="429"/>
      <c r="O370" s="429"/>
    </row>
    <row r="371" spans="4:15" ht="22.7" customHeight="1">
      <c r="D371" s="429"/>
      <c r="O371" s="429"/>
    </row>
    <row r="372" spans="4:15" ht="22.7" customHeight="1">
      <c r="D372" s="429"/>
      <c r="O372" s="429"/>
    </row>
    <row r="373" spans="4:15" ht="22.7" customHeight="1">
      <c r="D373" s="429"/>
      <c r="O373" s="429"/>
    </row>
    <row r="374" spans="4:15" ht="22.7" customHeight="1">
      <c r="D374" s="429"/>
      <c r="O374" s="429"/>
    </row>
    <row r="375" spans="4:15" ht="22.7" customHeight="1">
      <c r="D375" s="429"/>
      <c r="O375" s="429"/>
    </row>
    <row r="376" spans="4:15" ht="22.7" customHeight="1">
      <c r="D376" s="429"/>
      <c r="O376" s="429"/>
    </row>
    <row r="377" spans="4:15" ht="22.7" customHeight="1">
      <c r="D377" s="429"/>
      <c r="O377" s="429"/>
    </row>
    <row r="378" spans="4:15" ht="22.7" customHeight="1">
      <c r="D378" s="429"/>
      <c r="O378" s="429"/>
    </row>
    <row r="379" spans="4:15" ht="22.7" customHeight="1">
      <c r="D379" s="429"/>
      <c r="O379" s="429"/>
    </row>
    <row r="380" spans="4:15" ht="22.7" customHeight="1">
      <c r="D380" s="429"/>
      <c r="O380" s="429"/>
    </row>
    <row r="381" spans="4:15" ht="22.7" customHeight="1">
      <c r="D381" s="429"/>
      <c r="O381" s="429"/>
    </row>
    <row r="382" spans="4:15" ht="22.7" customHeight="1">
      <c r="D382" s="429"/>
      <c r="O382" s="429"/>
    </row>
    <row r="383" spans="4:15" ht="22.7" customHeight="1">
      <c r="D383" s="429"/>
      <c r="O383" s="429"/>
    </row>
    <row r="384" spans="4:15" ht="22.7" customHeight="1">
      <c r="D384" s="429"/>
      <c r="O384" s="429"/>
    </row>
    <row r="385" spans="4:15" ht="22.7" customHeight="1">
      <c r="D385" s="429"/>
      <c r="O385" s="429"/>
    </row>
    <row r="386" spans="4:15" ht="22.7" customHeight="1">
      <c r="D386" s="429"/>
      <c r="O386" s="429"/>
    </row>
    <row r="387" spans="4:15" ht="22.7" customHeight="1">
      <c r="D387" s="429"/>
      <c r="O387" s="429"/>
    </row>
    <row r="388" spans="4:15" ht="22.7" customHeight="1">
      <c r="D388" s="429"/>
      <c r="O388" s="429"/>
    </row>
    <row r="389" spans="4:15" ht="22.7" customHeight="1">
      <c r="D389" s="429"/>
      <c r="O389" s="429"/>
    </row>
    <row r="390" spans="4:15" ht="22.7" customHeight="1">
      <c r="D390" s="429"/>
      <c r="O390" s="429"/>
    </row>
    <row r="391" spans="4:15" ht="22.7" customHeight="1">
      <c r="D391" s="429"/>
      <c r="O391" s="429"/>
    </row>
    <row r="392" spans="4:15" ht="22.7" customHeight="1">
      <c r="D392" s="429"/>
      <c r="O392" s="429"/>
    </row>
    <row r="393" spans="4:15" ht="22.7" customHeight="1">
      <c r="D393" s="429"/>
      <c r="O393" s="429"/>
    </row>
    <row r="394" spans="4:15" ht="22.7" customHeight="1">
      <c r="D394" s="429"/>
      <c r="O394" s="429"/>
    </row>
    <row r="395" spans="4:15" ht="22.7" customHeight="1">
      <c r="D395" s="429"/>
      <c r="O395" s="429"/>
    </row>
    <row r="396" spans="4:15" ht="22.7" customHeight="1">
      <c r="D396" s="429"/>
      <c r="O396" s="429"/>
    </row>
    <row r="397" spans="4:15" ht="22.7" customHeight="1">
      <c r="D397" s="429"/>
      <c r="O397" s="429"/>
    </row>
    <row r="398" spans="4:15" ht="22.7" customHeight="1">
      <c r="D398" s="429"/>
      <c r="O398" s="429"/>
    </row>
    <row r="399" spans="4:15" ht="22.7" customHeight="1">
      <c r="D399" s="429"/>
      <c r="O399" s="429"/>
    </row>
    <row r="400" spans="4:15" ht="22.7" customHeight="1">
      <c r="D400" s="429"/>
      <c r="O400" s="429"/>
    </row>
    <row r="401" spans="4:15" ht="22.7" customHeight="1">
      <c r="D401" s="429"/>
      <c r="O401" s="429"/>
    </row>
    <row r="402" spans="4:15" ht="22.7" customHeight="1">
      <c r="D402" s="429"/>
      <c r="O402" s="429"/>
    </row>
    <row r="403" spans="4:15" ht="22.7" customHeight="1">
      <c r="D403" s="429"/>
      <c r="O403" s="429"/>
    </row>
    <row r="404" spans="4:15" ht="22.7" customHeight="1">
      <c r="D404" s="429"/>
      <c r="O404" s="429"/>
    </row>
    <row r="405" spans="4:15" ht="22.7" customHeight="1">
      <c r="D405" s="429"/>
      <c r="O405" s="429"/>
    </row>
    <row r="406" spans="4:15" ht="22.7" customHeight="1">
      <c r="D406" s="429"/>
      <c r="O406" s="429"/>
    </row>
    <row r="407" spans="4:15" ht="22.7" customHeight="1">
      <c r="D407" s="429"/>
      <c r="O407" s="429"/>
    </row>
    <row r="408" spans="4:15" ht="22.7" customHeight="1">
      <c r="D408" s="429"/>
      <c r="O408" s="429"/>
    </row>
    <row r="409" spans="4:15" ht="22.7" customHeight="1">
      <c r="D409" s="429"/>
      <c r="O409" s="429"/>
    </row>
    <row r="410" spans="4:15" ht="22.7" customHeight="1">
      <c r="D410" s="429"/>
      <c r="O410" s="429"/>
    </row>
    <row r="411" spans="4:15" ht="22.7" customHeight="1">
      <c r="D411" s="429"/>
      <c r="O411" s="429"/>
    </row>
    <row r="412" spans="4:15" ht="22.7" customHeight="1">
      <c r="D412" s="429"/>
      <c r="O412" s="429"/>
    </row>
    <row r="413" spans="4:15" ht="22.7" customHeight="1">
      <c r="D413" s="429"/>
      <c r="O413" s="429"/>
    </row>
    <row r="414" spans="4:15" ht="22.7" customHeight="1">
      <c r="D414" s="429"/>
      <c r="O414" s="429"/>
    </row>
    <row r="415" spans="4:15" ht="22.7" customHeight="1">
      <c r="D415" s="429"/>
      <c r="O415" s="429"/>
    </row>
    <row r="416" spans="4:15" ht="22.7" customHeight="1">
      <c r="D416" s="429"/>
      <c r="O416" s="429"/>
    </row>
    <row r="417" spans="4:15" ht="22.7" customHeight="1">
      <c r="D417" s="429"/>
      <c r="O417" s="429"/>
    </row>
    <row r="418" spans="4:15" ht="22.7" customHeight="1">
      <c r="D418" s="429"/>
      <c r="O418" s="429"/>
    </row>
    <row r="419" spans="4:15" ht="22.7" customHeight="1">
      <c r="D419" s="429"/>
      <c r="O419" s="429"/>
    </row>
    <row r="420" spans="4:15" ht="22.7" customHeight="1">
      <c r="D420" s="429"/>
      <c r="O420" s="429"/>
    </row>
    <row r="421" spans="4:15" ht="22.7" customHeight="1">
      <c r="D421" s="429"/>
      <c r="O421" s="429"/>
    </row>
    <row r="422" spans="4:15" ht="22.7" customHeight="1">
      <c r="D422" s="429"/>
      <c r="O422" s="429"/>
    </row>
    <row r="423" spans="4:15" ht="22.7" customHeight="1">
      <c r="D423" s="429"/>
      <c r="O423" s="429"/>
    </row>
    <row r="424" spans="4:15" ht="22.7" customHeight="1">
      <c r="D424" s="429"/>
      <c r="O424" s="429"/>
    </row>
    <row r="425" spans="4:15" ht="22.7" customHeight="1">
      <c r="D425" s="429"/>
      <c r="O425" s="429"/>
    </row>
    <row r="426" spans="4:15" ht="22.7" customHeight="1">
      <c r="D426" s="429"/>
      <c r="O426" s="429"/>
    </row>
    <row r="427" spans="4:15" ht="22.7" customHeight="1">
      <c r="D427" s="429"/>
      <c r="O427" s="429"/>
    </row>
    <row r="428" spans="4:15" ht="22.7" customHeight="1">
      <c r="D428" s="429"/>
      <c r="O428" s="429"/>
    </row>
    <row r="429" spans="4:15" ht="22.7" customHeight="1">
      <c r="D429" s="429"/>
      <c r="O429" s="429"/>
    </row>
    <row r="430" spans="4:15" ht="22.7" customHeight="1">
      <c r="D430" s="429"/>
      <c r="O430" s="429"/>
    </row>
    <row r="431" spans="4:15" ht="22.7" customHeight="1">
      <c r="D431" s="429"/>
      <c r="O431" s="429"/>
    </row>
    <row r="432" spans="4:15" ht="22.7" customHeight="1">
      <c r="D432" s="429"/>
      <c r="O432" s="429"/>
    </row>
    <row r="433" spans="4:15" ht="22.7" customHeight="1">
      <c r="D433" s="429"/>
      <c r="O433" s="429"/>
    </row>
    <row r="434" spans="4:15" ht="22.7" customHeight="1">
      <c r="D434" s="429"/>
      <c r="O434" s="429"/>
    </row>
    <row r="435" spans="4:15" ht="22.7" customHeight="1">
      <c r="D435" s="429"/>
      <c r="O435" s="429"/>
    </row>
    <row r="436" spans="4:15" ht="22.7" customHeight="1">
      <c r="D436" s="429"/>
      <c r="O436" s="429"/>
    </row>
    <row r="437" spans="4:15" ht="22.7" customHeight="1">
      <c r="D437" s="429"/>
      <c r="O437" s="429"/>
    </row>
    <row r="438" spans="4:15" ht="22.7" customHeight="1">
      <c r="D438" s="429"/>
      <c r="O438" s="429"/>
    </row>
    <row r="439" spans="4:15" ht="22.7" customHeight="1">
      <c r="D439" s="429"/>
      <c r="O439" s="429"/>
    </row>
    <row r="440" spans="4:15" ht="22.7" customHeight="1">
      <c r="D440" s="429"/>
      <c r="O440" s="429"/>
    </row>
    <row r="441" spans="4:15" ht="22.7" customHeight="1">
      <c r="D441" s="429"/>
      <c r="O441" s="429"/>
    </row>
    <row r="442" spans="4:15" ht="22.7" customHeight="1">
      <c r="D442" s="429"/>
      <c r="O442" s="429"/>
    </row>
    <row r="443" spans="4:15" ht="22.7" customHeight="1">
      <c r="D443" s="429"/>
      <c r="O443" s="429"/>
    </row>
    <row r="444" spans="4:15" ht="22.7" customHeight="1">
      <c r="D444" s="429"/>
      <c r="O444" s="429"/>
    </row>
    <row r="445" spans="4:15" ht="22.7" customHeight="1">
      <c r="D445" s="429"/>
      <c r="O445" s="429"/>
    </row>
    <row r="446" spans="4:15" ht="22.7" customHeight="1">
      <c r="D446" s="429"/>
      <c r="O446" s="429"/>
    </row>
    <row r="447" spans="4:15" ht="22.7" customHeight="1">
      <c r="D447" s="429"/>
      <c r="O447" s="429"/>
    </row>
    <row r="448" spans="4:15" ht="22.7" customHeight="1">
      <c r="D448" s="429"/>
      <c r="O448" s="429"/>
    </row>
    <row r="449" spans="4:15" ht="22.7" customHeight="1">
      <c r="D449" s="429"/>
      <c r="O449" s="429"/>
    </row>
    <row r="450" spans="4:15" ht="22.7" customHeight="1">
      <c r="D450" s="429"/>
      <c r="O450" s="429"/>
    </row>
    <row r="451" spans="4:15" ht="22.7" customHeight="1">
      <c r="D451" s="429"/>
      <c r="O451" s="429"/>
    </row>
    <row r="452" spans="4:15" ht="22.7" customHeight="1">
      <c r="D452" s="429"/>
      <c r="O452" s="429"/>
    </row>
    <row r="453" spans="4:15" ht="22.7" customHeight="1">
      <c r="D453" s="429"/>
      <c r="O453" s="429"/>
    </row>
    <row r="454" spans="4:15" ht="22.7" customHeight="1">
      <c r="D454" s="429"/>
      <c r="O454" s="429"/>
    </row>
    <row r="455" spans="4:15" ht="22.7" customHeight="1">
      <c r="D455" s="429"/>
      <c r="O455" s="429"/>
    </row>
    <row r="456" spans="4:15" ht="22.7" customHeight="1">
      <c r="D456" s="429"/>
      <c r="O456" s="429"/>
    </row>
    <row r="457" spans="4:15" ht="22.7" customHeight="1">
      <c r="D457" s="429"/>
      <c r="O457" s="429"/>
    </row>
    <row r="458" spans="4:15" ht="22.7" customHeight="1">
      <c r="D458" s="429"/>
      <c r="O458" s="429"/>
    </row>
    <row r="459" spans="4:15" ht="22.7" customHeight="1">
      <c r="D459" s="429"/>
      <c r="O459" s="429"/>
    </row>
    <row r="460" spans="4:15" ht="22.7" customHeight="1">
      <c r="D460" s="429"/>
      <c r="O460" s="429"/>
    </row>
    <row r="461" spans="4:15" ht="22.7" customHeight="1">
      <c r="D461" s="429"/>
      <c r="O461" s="429"/>
    </row>
    <row r="462" spans="4:15" ht="22.7" customHeight="1">
      <c r="D462" s="429"/>
      <c r="O462" s="429"/>
    </row>
    <row r="463" spans="4:15" ht="22.7" customHeight="1">
      <c r="D463" s="429"/>
      <c r="O463" s="429"/>
    </row>
    <row r="464" spans="4:15" ht="22.7" customHeight="1">
      <c r="D464" s="429"/>
      <c r="O464" s="429"/>
    </row>
    <row r="465" spans="4:15" ht="22.7" customHeight="1">
      <c r="D465" s="429"/>
      <c r="O465" s="429"/>
    </row>
    <row r="466" spans="4:15" ht="22.7" customHeight="1">
      <c r="D466" s="429"/>
      <c r="O466" s="429"/>
    </row>
    <row r="467" spans="4:15" ht="22.7" customHeight="1">
      <c r="D467" s="429"/>
      <c r="O467" s="429"/>
    </row>
    <row r="468" spans="4:15" ht="22.7" customHeight="1">
      <c r="D468" s="429"/>
      <c r="O468" s="429"/>
    </row>
    <row r="469" spans="4:15" ht="22.7" customHeight="1">
      <c r="D469" s="429"/>
      <c r="O469" s="429"/>
    </row>
    <row r="470" spans="4:15" ht="22.7" customHeight="1">
      <c r="D470" s="429"/>
      <c r="O470" s="429"/>
    </row>
    <row r="471" spans="4:15" ht="22.7" customHeight="1">
      <c r="D471" s="429"/>
      <c r="O471" s="429"/>
    </row>
    <row r="472" spans="4:15" ht="22.7" customHeight="1">
      <c r="D472" s="429"/>
      <c r="O472" s="429"/>
    </row>
    <row r="473" spans="4:15" ht="22.7" customHeight="1">
      <c r="D473" s="429"/>
      <c r="O473" s="429"/>
    </row>
    <row r="474" spans="4:15" ht="22.7" customHeight="1">
      <c r="D474" s="429"/>
      <c r="O474" s="429"/>
    </row>
    <row r="475" spans="4:15" ht="22.7" customHeight="1">
      <c r="D475" s="429"/>
      <c r="O475" s="429"/>
    </row>
    <row r="476" spans="4:15" ht="22.7" customHeight="1">
      <c r="D476" s="429"/>
      <c r="O476" s="429"/>
    </row>
    <row r="477" spans="4:15" ht="22.7" customHeight="1">
      <c r="D477" s="429"/>
      <c r="O477" s="429"/>
    </row>
    <row r="478" spans="4:15" ht="22.7" customHeight="1">
      <c r="D478" s="429"/>
      <c r="O478" s="429"/>
    </row>
    <row r="479" spans="4:15" ht="22.7" customHeight="1">
      <c r="D479" s="429"/>
      <c r="O479" s="429"/>
    </row>
    <row r="480" spans="4:15" ht="22.7" customHeight="1">
      <c r="D480" s="429"/>
      <c r="O480" s="429"/>
    </row>
    <row r="481" spans="4:15" ht="22.7" customHeight="1">
      <c r="D481" s="429"/>
      <c r="O481" s="429"/>
    </row>
    <row r="482" spans="4:15" ht="22.7" customHeight="1">
      <c r="D482" s="429"/>
      <c r="O482" s="429"/>
    </row>
    <row r="483" spans="4:15" ht="22.7" customHeight="1">
      <c r="D483" s="429"/>
      <c r="O483" s="429"/>
    </row>
    <row r="484" spans="4:15" ht="22.7" customHeight="1">
      <c r="D484" s="429"/>
      <c r="O484" s="429"/>
    </row>
    <row r="485" spans="4:15" ht="22.7" customHeight="1">
      <c r="D485" s="429"/>
      <c r="O485" s="429"/>
    </row>
    <row r="486" spans="4:15" ht="22.7" customHeight="1">
      <c r="D486" s="429"/>
      <c r="O486" s="429"/>
    </row>
    <row r="487" spans="4:15" ht="22.7" customHeight="1">
      <c r="D487" s="429"/>
      <c r="O487" s="429"/>
    </row>
    <row r="488" spans="4:15" ht="22.7" customHeight="1">
      <c r="D488" s="429"/>
      <c r="O488" s="429"/>
    </row>
    <row r="489" spans="4:15" ht="22.7" customHeight="1">
      <c r="D489" s="429"/>
      <c r="O489" s="429"/>
    </row>
    <row r="490" spans="4:15" ht="22.7" customHeight="1">
      <c r="D490" s="429"/>
      <c r="O490" s="429"/>
    </row>
    <row r="491" spans="4:15" ht="22.7" customHeight="1">
      <c r="D491" s="429"/>
      <c r="O491" s="429"/>
    </row>
    <row r="492" spans="4:15" ht="22.7" customHeight="1">
      <c r="D492" s="429"/>
      <c r="O492" s="429"/>
    </row>
    <row r="493" spans="4:15" ht="22.7" customHeight="1">
      <c r="D493" s="429"/>
      <c r="O493" s="429"/>
    </row>
    <row r="494" spans="4:15" ht="22.7" customHeight="1">
      <c r="D494" s="429"/>
      <c r="O494" s="429"/>
    </row>
    <row r="495" spans="4:15" ht="22.7" customHeight="1">
      <c r="D495" s="429"/>
      <c r="O495" s="429"/>
    </row>
    <row r="496" spans="4:15" ht="22.7" customHeight="1">
      <c r="D496" s="429"/>
      <c r="O496" s="429"/>
    </row>
    <row r="497" spans="4:15" ht="22.7" customHeight="1">
      <c r="D497" s="429"/>
      <c r="O497" s="429"/>
    </row>
    <row r="498" spans="4:15" ht="22.7" customHeight="1">
      <c r="D498" s="429"/>
      <c r="O498" s="429"/>
    </row>
    <row r="499" spans="4:15" ht="22.7" customHeight="1">
      <c r="D499" s="429"/>
      <c r="O499" s="429"/>
    </row>
    <row r="500" spans="4:15" ht="22.7" customHeight="1">
      <c r="D500" s="429"/>
      <c r="O500" s="429"/>
    </row>
    <row r="501" spans="4:15" ht="22.7" customHeight="1">
      <c r="D501" s="429"/>
      <c r="O501" s="429"/>
    </row>
    <row r="502" spans="4:15" ht="22.7" customHeight="1">
      <c r="D502" s="429"/>
      <c r="O502" s="429"/>
    </row>
    <row r="503" spans="4:15" ht="22.7" customHeight="1">
      <c r="D503" s="429"/>
      <c r="O503" s="429"/>
    </row>
    <row r="504" spans="4:15" ht="22.7" customHeight="1">
      <c r="D504" s="429"/>
      <c r="O504" s="429"/>
    </row>
    <row r="505" spans="4:15" ht="22.7" customHeight="1">
      <c r="D505" s="429"/>
      <c r="O505" s="429"/>
    </row>
    <row r="506" spans="4:15" ht="22.7" customHeight="1">
      <c r="D506" s="429"/>
      <c r="O506" s="429"/>
    </row>
    <row r="507" spans="4:15" ht="22.7" customHeight="1">
      <c r="D507" s="429"/>
      <c r="O507" s="429"/>
    </row>
    <row r="508" spans="4:15" ht="22.7" customHeight="1">
      <c r="D508" s="429"/>
      <c r="O508" s="429"/>
    </row>
    <row r="509" spans="4:15" ht="22.7" customHeight="1">
      <c r="D509" s="429"/>
      <c r="O509" s="429"/>
    </row>
    <row r="510" spans="4:15" ht="22.7" customHeight="1">
      <c r="D510" s="429"/>
      <c r="O510" s="429"/>
    </row>
    <row r="511" spans="4:15" ht="22.7" customHeight="1">
      <c r="D511" s="429"/>
      <c r="O511" s="429"/>
    </row>
    <row r="512" spans="4:15" ht="22.7" customHeight="1">
      <c r="D512" s="429"/>
      <c r="O512" s="429"/>
    </row>
    <row r="513" spans="4:15" ht="22.7" customHeight="1">
      <c r="D513" s="429"/>
      <c r="O513" s="429"/>
    </row>
    <row r="514" spans="4:15" ht="22.7" customHeight="1">
      <c r="D514" s="429"/>
      <c r="O514" s="429"/>
    </row>
    <row r="515" spans="4:15" ht="22.7" customHeight="1">
      <c r="D515" s="429"/>
      <c r="O515" s="429"/>
    </row>
    <row r="516" spans="4:15" ht="22.7" customHeight="1">
      <c r="D516" s="429"/>
      <c r="O516" s="429"/>
    </row>
    <row r="517" spans="4:15" ht="22.7" customHeight="1">
      <c r="D517" s="429"/>
      <c r="O517" s="429"/>
    </row>
    <row r="518" spans="4:15" ht="22.7" customHeight="1">
      <c r="D518" s="429"/>
      <c r="O518" s="429"/>
    </row>
    <row r="519" spans="4:15" ht="22.7" customHeight="1">
      <c r="D519" s="429"/>
      <c r="O519" s="429"/>
    </row>
    <row r="520" spans="4:15" ht="22.7" customHeight="1">
      <c r="D520" s="429"/>
      <c r="O520" s="429"/>
    </row>
    <row r="521" spans="4:15" ht="22.7" customHeight="1">
      <c r="D521" s="429"/>
      <c r="O521" s="429"/>
    </row>
    <row r="522" spans="4:15" ht="22.7" customHeight="1">
      <c r="D522" s="429"/>
      <c r="O522" s="429"/>
    </row>
    <row r="523" spans="4:15" ht="22.7" customHeight="1">
      <c r="D523" s="429"/>
      <c r="O523" s="429"/>
    </row>
    <row r="524" spans="4:15" ht="22.7" customHeight="1">
      <c r="D524" s="429"/>
      <c r="O524" s="429"/>
    </row>
    <row r="525" spans="4:15" ht="22.7" customHeight="1">
      <c r="D525" s="429"/>
      <c r="O525" s="429"/>
    </row>
    <row r="526" spans="4:15" ht="22.7" customHeight="1">
      <c r="D526" s="429"/>
      <c r="O526" s="429"/>
    </row>
    <row r="527" spans="4:15" ht="22.7" customHeight="1">
      <c r="D527" s="429"/>
      <c r="O527" s="429"/>
    </row>
    <row r="528" spans="4:15" ht="22.7" customHeight="1">
      <c r="D528" s="429"/>
      <c r="O528" s="429"/>
    </row>
    <row r="529" spans="4:15" ht="22.7" customHeight="1">
      <c r="D529" s="429"/>
      <c r="O529" s="429"/>
    </row>
    <row r="530" spans="4:15" ht="22.7" customHeight="1">
      <c r="D530" s="429"/>
      <c r="O530" s="429"/>
    </row>
    <row r="531" spans="4:15" ht="22.7" customHeight="1">
      <c r="D531" s="429"/>
      <c r="O531" s="429"/>
    </row>
    <row r="532" spans="4:15" ht="22.7" customHeight="1">
      <c r="D532" s="429"/>
      <c r="O532" s="429"/>
    </row>
    <row r="533" spans="4:15" ht="22.7" customHeight="1">
      <c r="D533" s="429"/>
      <c r="O533" s="429"/>
    </row>
    <row r="534" spans="4:15" ht="22.7" customHeight="1">
      <c r="D534" s="429"/>
      <c r="O534" s="429"/>
    </row>
    <row r="535" spans="4:15" ht="22.7" customHeight="1">
      <c r="D535" s="429"/>
      <c r="O535" s="429"/>
    </row>
    <row r="536" spans="4:15" ht="22.7" customHeight="1">
      <c r="D536" s="429"/>
      <c r="O536" s="429"/>
    </row>
    <row r="537" spans="4:15" ht="22.7" customHeight="1">
      <c r="D537" s="429"/>
      <c r="O537" s="429"/>
    </row>
    <row r="538" spans="4:15" ht="22.7" customHeight="1">
      <c r="D538" s="429"/>
      <c r="O538" s="429"/>
    </row>
    <row r="539" spans="4:15" ht="22.7" customHeight="1">
      <c r="D539" s="429"/>
      <c r="O539" s="429"/>
    </row>
    <row r="540" spans="4:15" ht="22.7" customHeight="1">
      <c r="D540" s="429"/>
      <c r="O540" s="429"/>
    </row>
    <row r="541" spans="4:15" ht="22.7" customHeight="1">
      <c r="D541" s="429"/>
      <c r="O541" s="429"/>
    </row>
    <row r="542" spans="4:15" ht="22.7" customHeight="1">
      <c r="D542" s="429"/>
      <c r="O542" s="429"/>
    </row>
    <row r="543" spans="4:15" ht="22.7" customHeight="1">
      <c r="D543" s="429"/>
      <c r="O543" s="429"/>
    </row>
    <row r="544" spans="4:15" ht="22.7" customHeight="1">
      <c r="D544" s="429"/>
      <c r="O544" s="429"/>
    </row>
    <row r="545" spans="4:15" ht="22.7" customHeight="1">
      <c r="D545" s="429"/>
      <c r="O545" s="429"/>
    </row>
    <row r="546" spans="4:15" ht="22.7" customHeight="1">
      <c r="D546" s="429"/>
      <c r="O546" s="429"/>
    </row>
    <row r="547" spans="4:15" ht="22.7" customHeight="1">
      <c r="D547" s="429"/>
      <c r="O547" s="429"/>
    </row>
    <row r="548" spans="4:15" ht="22.7" customHeight="1">
      <c r="D548" s="429"/>
      <c r="O548" s="429"/>
    </row>
    <row r="549" spans="4:15" ht="22.7" customHeight="1">
      <c r="D549" s="429"/>
      <c r="O549" s="429"/>
    </row>
    <row r="550" spans="4:15" ht="22.7" customHeight="1">
      <c r="D550" s="429"/>
      <c r="O550" s="429"/>
    </row>
    <row r="551" spans="4:15" ht="22.7" customHeight="1">
      <c r="D551" s="429"/>
      <c r="O551" s="429"/>
    </row>
    <row r="552" spans="4:15" ht="22.7" customHeight="1">
      <c r="D552" s="429"/>
      <c r="O552" s="429"/>
    </row>
    <row r="553" spans="4:15" ht="22.7" customHeight="1">
      <c r="D553" s="429"/>
      <c r="O553" s="429"/>
    </row>
    <row r="554" spans="4:15" ht="22.7" customHeight="1">
      <c r="D554" s="429"/>
      <c r="O554" s="429"/>
    </row>
    <row r="555" spans="4:15" ht="22.7" customHeight="1">
      <c r="D555" s="429"/>
      <c r="O555" s="429"/>
    </row>
    <row r="556" spans="4:15" ht="22.7" customHeight="1">
      <c r="D556" s="429"/>
      <c r="O556" s="429"/>
    </row>
    <row r="557" spans="4:15" ht="22.7" customHeight="1">
      <c r="D557" s="429"/>
      <c r="O557" s="429"/>
    </row>
    <row r="558" spans="4:15" ht="22.7" customHeight="1">
      <c r="D558" s="429"/>
      <c r="O558" s="429"/>
    </row>
    <row r="559" spans="4:15" ht="22.7" customHeight="1">
      <c r="D559" s="429"/>
      <c r="O559" s="429"/>
    </row>
    <row r="560" spans="4:15" ht="22.7" customHeight="1">
      <c r="D560" s="429"/>
      <c r="O560" s="429"/>
    </row>
    <row r="561" spans="4:15" ht="22.7" customHeight="1">
      <c r="D561" s="429"/>
      <c r="O561" s="429"/>
    </row>
    <row r="562" spans="4:15" ht="22.7" customHeight="1">
      <c r="D562" s="429"/>
      <c r="O562" s="429"/>
    </row>
    <row r="563" spans="4:15" ht="22.7" customHeight="1">
      <c r="D563" s="429"/>
      <c r="O563" s="429"/>
    </row>
    <row r="564" spans="4:15" ht="22.7" customHeight="1">
      <c r="D564" s="429"/>
      <c r="O564" s="429"/>
    </row>
    <row r="565" spans="4:15" ht="22.7" customHeight="1">
      <c r="D565" s="429"/>
      <c r="O565" s="429"/>
    </row>
    <row r="566" spans="4:15" ht="22.7" customHeight="1">
      <c r="D566" s="429"/>
      <c r="O566" s="429"/>
    </row>
    <row r="567" spans="4:15" ht="22.7" customHeight="1">
      <c r="D567" s="429"/>
      <c r="O567" s="429"/>
    </row>
    <row r="568" spans="4:15" ht="22.7" customHeight="1">
      <c r="D568" s="429"/>
      <c r="O568" s="429"/>
    </row>
    <row r="569" spans="4:15" ht="22.7" customHeight="1">
      <c r="D569" s="429"/>
      <c r="O569" s="429"/>
    </row>
    <row r="570" spans="4:15" ht="22.7" customHeight="1">
      <c r="D570" s="429"/>
      <c r="O570" s="429"/>
    </row>
    <row r="571" spans="4:15" ht="22.7" customHeight="1">
      <c r="D571" s="429"/>
      <c r="O571" s="429"/>
    </row>
    <row r="572" spans="4:15" ht="22.7" customHeight="1">
      <c r="D572" s="429"/>
      <c r="O572" s="429"/>
    </row>
    <row r="573" spans="4:15" ht="22.7" customHeight="1">
      <c r="D573" s="429"/>
      <c r="O573" s="429"/>
    </row>
    <row r="574" spans="4:15" ht="22.7" customHeight="1">
      <c r="D574" s="429"/>
      <c r="O574" s="429"/>
    </row>
    <row r="575" spans="4:15" ht="22.7" customHeight="1">
      <c r="D575" s="429"/>
      <c r="O575" s="429"/>
    </row>
    <row r="576" spans="4:15" ht="22.7" customHeight="1">
      <c r="D576" s="429"/>
      <c r="O576" s="429"/>
    </row>
    <row r="577" spans="4:15" ht="22.7" customHeight="1">
      <c r="D577" s="429"/>
      <c r="O577" s="429"/>
    </row>
    <row r="578" spans="4:15" ht="22.7" customHeight="1">
      <c r="D578" s="429"/>
      <c r="O578" s="429"/>
    </row>
    <row r="579" spans="4:15" ht="22.7" customHeight="1">
      <c r="D579" s="429"/>
      <c r="O579" s="429"/>
    </row>
    <row r="580" spans="4:15" ht="22.7" customHeight="1">
      <c r="D580" s="429"/>
      <c r="O580" s="429"/>
    </row>
    <row r="581" spans="4:15" ht="22.7" customHeight="1">
      <c r="D581" s="429"/>
      <c r="O581" s="429"/>
    </row>
    <row r="582" spans="4:15" ht="22.7" customHeight="1">
      <c r="D582" s="429"/>
      <c r="O582" s="429"/>
    </row>
    <row r="583" spans="4:15" ht="22.7" customHeight="1">
      <c r="D583" s="429"/>
      <c r="O583" s="429"/>
    </row>
    <row r="584" spans="4:15" ht="22.7" customHeight="1">
      <c r="D584" s="429"/>
      <c r="O584" s="429"/>
    </row>
    <row r="585" spans="4:15" ht="22.7" customHeight="1">
      <c r="D585" s="429"/>
      <c r="O585" s="429"/>
    </row>
    <row r="586" spans="4:15" ht="22.7" customHeight="1">
      <c r="D586" s="429"/>
      <c r="O586" s="429"/>
    </row>
    <row r="587" spans="4:15" ht="22.7" customHeight="1">
      <c r="D587" s="429"/>
      <c r="O587" s="429"/>
    </row>
    <row r="588" spans="4:15" ht="22.7" customHeight="1">
      <c r="D588" s="429"/>
      <c r="O588" s="429"/>
    </row>
    <row r="589" spans="4:15" ht="22.7" customHeight="1">
      <c r="D589" s="429"/>
      <c r="O589" s="429"/>
    </row>
    <row r="590" spans="4:15" ht="22.7" customHeight="1">
      <c r="D590" s="429"/>
      <c r="O590" s="429"/>
    </row>
    <row r="591" spans="4:15" ht="22.7" customHeight="1">
      <c r="D591" s="429"/>
      <c r="O591" s="429"/>
    </row>
    <row r="592" spans="4:15" ht="22.7" customHeight="1">
      <c r="D592" s="429"/>
      <c r="O592" s="429"/>
    </row>
    <row r="593" spans="4:15" ht="22.7" customHeight="1">
      <c r="D593" s="429"/>
      <c r="O593" s="429"/>
    </row>
    <row r="594" spans="4:15" ht="22.7" customHeight="1">
      <c r="D594" s="429"/>
      <c r="O594" s="429"/>
    </row>
    <row r="595" spans="4:15" ht="22.7" customHeight="1">
      <c r="D595" s="429"/>
      <c r="O595" s="429"/>
    </row>
    <row r="596" spans="4:15" ht="22.7" customHeight="1">
      <c r="D596" s="429"/>
      <c r="O596" s="429"/>
    </row>
    <row r="597" spans="4:15" ht="22.7" customHeight="1">
      <c r="D597" s="429"/>
      <c r="O597" s="429"/>
    </row>
    <row r="598" spans="4:15" ht="22.7" customHeight="1">
      <c r="D598" s="429"/>
      <c r="O598" s="429"/>
    </row>
    <row r="599" spans="4:15" ht="22.7" customHeight="1">
      <c r="D599" s="429"/>
      <c r="O599" s="429"/>
    </row>
    <row r="600" spans="4:15" ht="22.7" customHeight="1">
      <c r="D600" s="429"/>
      <c r="O600" s="429"/>
    </row>
    <row r="601" spans="4:15" ht="22.7" customHeight="1">
      <c r="D601" s="429"/>
      <c r="O601" s="429"/>
    </row>
    <row r="602" spans="4:15" ht="22.7" customHeight="1">
      <c r="D602" s="429"/>
      <c r="O602" s="429"/>
    </row>
    <row r="603" spans="4:15" ht="22.7" customHeight="1">
      <c r="D603" s="429"/>
      <c r="O603" s="429"/>
    </row>
    <row r="604" spans="4:15" ht="22.7" customHeight="1">
      <c r="D604" s="429"/>
      <c r="O604" s="429"/>
    </row>
    <row r="605" spans="4:15" ht="22.7" customHeight="1">
      <c r="D605" s="429"/>
      <c r="O605" s="429"/>
    </row>
    <row r="606" spans="4:15" ht="22.7" customHeight="1">
      <c r="D606" s="429"/>
      <c r="O606" s="429"/>
    </row>
    <row r="607" spans="4:15" ht="22.7" customHeight="1">
      <c r="D607" s="429"/>
      <c r="O607" s="429"/>
    </row>
    <row r="608" spans="4:15" ht="22.7" customHeight="1">
      <c r="D608" s="429"/>
      <c r="O608" s="429"/>
    </row>
    <row r="609" spans="4:15" ht="22.7" customHeight="1">
      <c r="D609" s="429"/>
      <c r="O609" s="429"/>
    </row>
    <row r="610" spans="4:15" ht="22.7" customHeight="1">
      <c r="D610" s="429"/>
      <c r="O610" s="429"/>
    </row>
    <row r="611" spans="4:15" ht="22.7" customHeight="1">
      <c r="D611" s="429"/>
      <c r="O611" s="429"/>
    </row>
    <row r="612" spans="4:15" ht="22.7" customHeight="1">
      <c r="D612" s="429"/>
      <c r="O612" s="429"/>
    </row>
    <row r="613" spans="4:15" ht="22.7" customHeight="1">
      <c r="D613" s="429"/>
      <c r="O613" s="429"/>
    </row>
    <row r="614" spans="4:15" ht="22.7" customHeight="1">
      <c r="D614" s="429"/>
      <c r="O614" s="429"/>
    </row>
    <row r="615" spans="4:15" ht="22.7" customHeight="1">
      <c r="D615" s="429"/>
      <c r="O615" s="429"/>
    </row>
    <row r="616" spans="4:15" ht="22.7" customHeight="1">
      <c r="D616" s="429"/>
      <c r="O616" s="429"/>
    </row>
    <row r="617" spans="4:15" ht="22.7" customHeight="1">
      <c r="D617" s="429"/>
      <c r="O617" s="429"/>
    </row>
    <row r="618" spans="4:15" ht="22.7" customHeight="1">
      <c r="D618" s="429"/>
      <c r="O618" s="429"/>
    </row>
    <row r="619" spans="4:15" ht="22.7" customHeight="1">
      <c r="D619" s="429"/>
      <c r="O619" s="429"/>
    </row>
    <row r="620" spans="4:15" ht="22.7" customHeight="1">
      <c r="D620" s="429"/>
      <c r="O620" s="429"/>
    </row>
    <row r="621" spans="4:15" ht="22.7" customHeight="1">
      <c r="D621" s="429"/>
      <c r="O621" s="429"/>
    </row>
    <row r="622" spans="4:15" ht="22.7" customHeight="1">
      <c r="D622" s="429"/>
      <c r="O622" s="429"/>
    </row>
    <row r="623" spans="4:15" ht="22.7" customHeight="1">
      <c r="D623" s="429"/>
      <c r="O623" s="429"/>
    </row>
    <row r="624" spans="4:15" ht="22.7" customHeight="1">
      <c r="D624" s="429"/>
      <c r="O624" s="429"/>
    </row>
    <row r="625" spans="4:15" ht="22.7" customHeight="1">
      <c r="D625" s="429"/>
      <c r="O625" s="429"/>
    </row>
    <row r="626" spans="4:15" ht="22.7" customHeight="1">
      <c r="D626" s="429"/>
      <c r="O626" s="429"/>
    </row>
    <row r="627" spans="4:15" ht="22.7" customHeight="1">
      <c r="D627" s="429"/>
      <c r="O627" s="429"/>
    </row>
    <row r="628" spans="4:15" ht="22.7" customHeight="1">
      <c r="D628" s="429"/>
      <c r="O628" s="429"/>
    </row>
    <row r="629" spans="4:15" ht="22.7" customHeight="1">
      <c r="D629" s="429"/>
      <c r="O629" s="429"/>
    </row>
    <row r="630" spans="4:15" ht="22.7" customHeight="1">
      <c r="D630" s="429"/>
      <c r="O630" s="429"/>
    </row>
    <row r="631" spans="4:15" ht="22.7" customHeight="1">
      <c r="D631" s="429"/>
      <c r="O631" s="429"/>
    </row>
    <row r="632" spans="4:15" ht="22.7" customHeight="1">
      <c r="D632" s="429"/>
      <c r="O632" s="429"/>
    </row>
    <row r="633" spans="4:15" ht="22.7" customHeight="1">
      <c r="D633" s="429"/>
      <c r="O633" s="429"/>
    </row>
    <row r="634" spans="4:15" ht="22.7" customHeight="1">
      <c r="D634" s="429"/>
      <c r="O634" s="429"/>
    </row>
    <row r="635" spans="4:15" ht="22.7" customHeight="1">
      <c r="D635" s="429"/>
      <c r="O635" s="429"/>
    </row>
    <row r="636" spans="4:15" ht="22.7" customHeight="1">
      <c r="D636" s="429"/>
      <c r="O636" s="429"/>
    </row>
    <row r="637" spans="4:15" ht="22.7" customHeight="1">
      <c r="D637" s="429"/>
      <c r="O637" s="429"/>
    </row>
    <row r="638" spans="4:15" ht="22.7" customHeight="1">
      <c r="D638" s="429"/>
      <c r="O638" s="429"/>
    </row>
    <row r="639" spans="4:15" ht="22.7" customHeight="1">
      <c r="D639" s="429"/>
      <c r="O639" s="429"/>
    </row>
    <row r="640" spans="4:15" ht="22.7" customHeight="1">
      <c r="D640" s="429"/>
      <c r="O640" s="429"/>
    </row>
    <row r="641" spans="4:15" ht="22.7" customHeight="1">
      <c r="D641" s="429"/>
      <c r="O641" s="429"/>
    </row>
    <row r="642" spans="4:15" ht="22.7" customHeight="1">
      <c r="D642" s="429"/>
      <c r="O642" s="429"/>
    </row>
    <row r="643" spans="4:15" ht="22.7" customHeight="1">
      <c r="D643" s="429"/>
      <c r="O643" s="429"/>
    </row>
    <row r="644" spans="4:15" ht="22.7" customHeight="1">
      <c r="D644" s="429"/>
      <c r="O644" s="429"/>
    </row>
    <row r="645" spans="4:15" ht="22.7" customHeight="1">
      <c r="D645" s="429"/>
      <c r="O645" s="429"/>
    </row>
    <row r="646" spans="4:15" ht="22.7" customHeight="1">
      <c r="D646" s="429"/>
      <c r="O646" s="429"/>
    </row>
    <row r="647" spans="4:15" ht="22.7" customHeight="1">
      <c r="D647" s="429"/>
      <c r="O647" s="429"/>
    </row>
    <row r="648" spans="4:15" ht="22.7" customHeight="1">
      <c r="D648" s="429"/>
      <c r="O648" s="429"/>
    </row>
    <row r="649" spans="4:15" ht="22.7" customHeight="1">
      <c r="D649" s="429"/>
      <c r="O649" s="429"/>
    </row>
    <row r="650" spans="4:15" ht="22.7" customHeight="1">
      <c r="D650" s="429"/>
      <c r="O650" s="429"/>
    </row>
    <row r="651" spans="4:15" ht="22.7" customHeight="1">
      <c r="D651" s="429"/>
      <c r="O651" s="429"/>
    </row>
    <row r="652" spans="4:15" ht="22.7" customHeight="1">
      <c r="D652" s="429"/>
      <c r="O652" s="429"/>
    </row>
    <row r="653" spans="4:15" ht="22.7" customHeight="1">
      <c r="D653" s="429"/>
      <c r="O653" s="429"/>
    </row>
    <row r="654" spans="4:15" ht="22.7" customHeight="1">
      <c r="D654" s="429"/>
      <c r="O654" s="429"/>
    </row>
    <row r="655" spans="4:15" ht="22.7" customHeight="1">
      <c r="D655" s="429"/>
      <c r="O655" s="429"/>
    </row>
    <row r="656" spans="4:15" ht="22.7" customHeight="1">
      <c r="D656" s="429"/>
      <c r="O656" s="429"/>
    </row>
    <row r="657" spans="4:15" ht="22.7" customHeight="1">
      <c r="D657" s="429"/>
      <c r="O657" s="429"/>
    </row>
    <row r="658" spans="4:15" ht="22.7" customHeight="1">
      <c r="D658" s="429"/>
      <c r="O658" s="429"/>
    </row>
    <row r="659" spans="4:15" ht="22.7" customHeight="1">
      <c r="D659" s="429"/>
      <c r="O659" s="429"/>
    </row>
    <row r="660" spans="4:15" ht="22.7" customHeight="1">
      <c r="D660" s="429"/>
      <c r="O660" s="429"/>
    </row>
    <row r="661" spans="4:15" ht="22.7" customHeight="1">
      <c r="D661" s="429"/>
      <c r="O661" s="429"/>
    </row>
    <row r="662" spans="4:15" ht="22.7" customHeight="1">
      <c r="D662" s="429"/>
      <c r="O662" s="429"/>
    </row>
    <row r="663" spans="4:15" ht="22.7" customHeight="1">
      <c r="D663" s="429"/>
      <c r="O663" s="429"/>
    </row>
    <row r="664" spans="4:15" ht="22.7" customHeight="1">
      <c r="D664" s="429"/>
      <c r="O664" s="429"/>
    </row>
    <row r="665" spans="4:15" ht="22.7" customHeight="1">
      <c r="D665" s="429"/>
      <c r="O665" s="429"/>
    </row>
    <row r="666" spans="4:15" ht="22.7" customHeight="1">
      <c r="D666" s="429"/>
      <c r="O666" s="429"/>
    </row>
    <row r="667" spans="4:15" ht="22.7" customHeight="1">
      <c r="D667" s="429"/>
      <c r="O667" s="429"/>
    </row>
    <row r="668" spans="4:15" ht="22.7" customHeight="1">
      <c r="D668" s="429"/>
      <c r="O668" s="429"/>
    </row>
    <row r="669" spans="4:15" ht="22.7" customHeight="1">
      <c r="D669" s="429"/>
      <c r="O669" s="429"/>
    </row>
    <row r="670" spans="4:15" ht="22.7" customHeight="1">
      <c r="D670" s="429"/>
      <c r="O670" s="429"/>
    </row>
    <row r="671" spans="4:15" ht="22.7" customHeight="1">
      <c r="D671" s="429"/>
      <c r="O671" s="429"/>
    </row>
    <row r="672" spans="4:15" ht="22.7" customHeight="1">
      <c r="D672" s="429"/>
      <c r="O672" s="429"/>
    </row>
    <row r="673" spans="4:15" ht="22.7" customHeight="1">
      <c r="D673" s="429"/>
      <c r="O673" s="429"/>
    </row>
    <row r="674" spans="4:15" ht="22.7" customHeight="1">
      <c r="D674" s="429"/>
      <c r="O674" s="429"/>
    </row>
    <row r="675" spans="4:15" ht="22.7" customHeight="1">
      <c r="D675" s="429"/>
      <c r="O675" s="429"/>
    </row>
    <row r="676" spans="4:15" ht="22.7" customHeight="1">
      <c r="D676" s="429"/>
      <c r="O676" s="429"/>
    </row>
    <row r="677" spans="4:15" ht="22.7" customHeight="1">
      <c r="D677" s="429"/>
      <c r="O677" s="429"/>
    </row>
    <row r="678" spans="4:15" ht="22.7" customHeight="1">
      <c r="D678" s="429"/>
      <c r="O678" s="429"/>
    </row>
    <row r="679" spans="4:15" ht="22.7" customHeight="1">
      <c r="D679" s="429"/>
      <c r="O679" s="429"/>
    </row>
    <row r="680" spans="4:15" ht="22.7" customHeight="1">
      <c r="D680" s="429"/>
      <c r="O680" s="429"/>
    </row>
    <row r="681" spans="4:15" ht="22.7" customHeight="1">
      <c r="D681" s="429"/>
      <c r="O681" s="429"/>
    </row>
    <row r="682" spans="4:15" ht="22.7" customHeight="1">
      <c r="D682" s="429"/>
      <c r="O682" s="429"/>
    </row>
    <row r="683" spans="4:15" ht="22.7" customHeight="1">
      <c r="D683" s="429"/>
      <c r="O683" s="429"/>
    </row>
    <row r="684" spans="4:15" ht="22.7" customHeight="1">
      <c r="D684" s="429"/>
      <c r="O684" s="429"/>
    </row>
    <row r="685" spans="4:15" ht="22.7" customHeight="1">
      <c r="D685" s="429"/>
      <c r="O685" s="429"/>
    </row>
    <row r="686" spans="4:15" ht="22.7" customHeight="1">
      <c r="D686" s="429"/>
      <c r="O686" s="429"/>
    </row>
    <row r="687" spans="4:15" ht="22.7" customHeight="1">
      <c r="D687" s="429"/>
      <c r="O687" s="429"/>
    </row>
    <row r="688" spans="4:15" ht="22.7" customHeight="1">
      <c r="D688" s="429"/>
      <c r="O688" s="429"/>
    </row>
    <row r="689" spans="4:15" ht="22.7" customHeight="1">
      <c r="D689" s="429"/>
      <c r="O689" s="429"/>
    </row>
    <row r="690" spans="4:15" ht="22.7" customHeight="1">
      <c r="D690" s="429"/>
      <c r="O690" s="429"/>
    </row>
    <row r="691" spans="4:15" ht="22.7" customHeight="1">
      <c r="D691" s="429"/>
      <c r="O691" s="429"/>
    </row>
    <row r="692" spans="4:15" ht="22.7" customHeight="1">
      <c r="D692" s="429"/>
      <c r="O692" s="429"/>
    </row>
    <row r="693" spans="4:15" ht="22.7" customHeight="1">
      <c r="D693" s="429"/>
      <c r="O693" s="429"/>
    </row>
    <row r="694" spans="4:15" ht="22.7" customHeight="1">
      <c r="D694" s="429"/>
      <c r="O694" s="429"/>
    </row>
    <row r="695" spans="4:15" ht="22.7" customHeight="1">
      <c r="D695" s="429"/>
      <c r="O695" s="429"/>
    </row>
    <row r="696" spans="4:15" ht="22.7" customHeight="1">
      <c r="D696" s="429"/>
      <c r="O696" s="429"/>
    </row>
    <row r="697" spans="4:15" ht="22.7" customHeight="1">
      <c r="D697" s="429"/>
      <c r="O697" s="429"/>
    </row>
    <row r="698" spans="4:15" ht="22.7" customHeight="1">
      <c r="D698" s="429"/>
      <c r="O698" s="429"/>
    </row>
    <row r="699" spans="4:15" ht="22.7" customHeight="1">
      <c r="D699" s="429"/>
      <c r="O699" s="429"/>
    </row>
    <row r="700" spans="4:15" ht="22.7" customHeight="1">
      <c r="D700" s="429"/>
      <c r="O700" s="429"/>
    </row>
    <row r="701" spans="4:15" ht="22.7" customHeight="1">
      <c r="D701" s="429"/>
      <c r="O701" s="429"/>
    </row>
    <row r="702" spans="4:15" ht="22.7" customHeight="1">
      <c r="D702" s="429"/>
      <c r="O702" s="429"/>
    </row>
    <row r="703" spans="4:15" ht="22.7" customHeight="1">
      <c r="D703" s="429"/>
      <c r="O703" s="429"/>
    </row>
    <row r="704" spans="4:15" ht="22.7" customHeight="1">
      <c r="D704" s="429"/>
      <c r="O704" s="429"/>
    </row>
    <row r="705" spans="4:15" ht="22.7" customHeight="1">
      <c r="D705" s="429"/>
      <c r="O705" s="429"/>
    </row>
    <row r="706" spans="4:15" ht="22.7" customHeight="1">
      <c r="D706" s="429"/>
      <c r="O706" s="429"/>
    </row>
    <row r="707" spans="4:15" ht="22.7" customHeight="1">
      <c r="D707" s="429"/>
      <c r="O707" s="429"/>
    </row>
    <row r="708" spans="4:15" ht="22.7" customHeight="1">
      <c r="D708" s="429"/>
      <c r="O708" s="429"/>
    </row>
    <row r="709" spans="4:15" ht="22.7" customHeight="1">
      <c r="D709" s="429"/>
      <c r="O709" s="429"/>
    </row>
    <row r="710" spans="4:15" ht="22.7" customHeight="1">
      <c r="D710" s="429"/>
      <c r="O710" s="429"/>
    </row>
    <row r="711" spans="4:15" ht="22.7" customHeight="1">
      <c r="D711" s="429"/>
      <c r="O711" s="429"/>
    </row>
    <row r="712" spans="4:15" ht="22.7" customHeight="1">
      <c r="D712" s="429"/>
      <c r="O712" s="429"/>
    </row>
    <row r="713" spans="4:15" ht="22.7" customHeight="1">
      <c r="D713" s="429"/>
      <c r="O713" s="429"/>
    </row>
    <row r="714" spans="4:15" ht="22.7" customHeight="1">
      <c r="D714" s="429"/>
      <c r="O714" s="429"/>
    </row>
  </sheetData>
  <mergeCells count="7">
    <mergeCell ref="E35:F35"/>
    <mergeCell ref="P35:Q35"/>
    <mergeCell ref="C3:I5"/>
    <mergeCell ref="N3:T5"/>
    <mergeCell ref="B32:F32"/>
    <mergeCell ref="E34:F34"/>
    <mergeCell ref="P34:Q34"/>
  </mergeCells>
  <phoneticPr fontId="4"/>
  <dataValidations count="3">
    <dataValidation allowBlank="1" showInputMessage="1" showErrorMessage="1" prompt="最終支払日のみ記入してください。" sqref="D34:E34 O34:P34"/>
    <dataValidation imeMode="halfAlpha" allowBlank="1" showInputMessage="1" showErrorMessage="1" sqref="E12:F31 P12:Q31"/>
    <dataValidation type="list" errorStyle="information" allowBlank="1" sqref="H12:H31 S12:S31">
      <formula1>"見積書・請求書,団体規定,過去請求実績,契約書"</formula1>
    </dataValidation>
  </dataValidations>
  <printOptions horizontalCentered="1"/>
  <pageMargins left="0.70866141732283472" right="0.70866141732283472" top="0.74803149606299213" bottom="0.74803149606299213" header="0.31496062992125984" footer="0.31496062992125984"/>
  <pageSetup paperSize="9" scale="34" orientation="portrait" r:id="rId1"/>
  <headerFooter>
    <oddFooter>&amp;R&amp;A
&amp;D</oddFooter>
  </headerFooter>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59999389629810485"/>
    <pageSetUpPr fitToPage="1"/>
  </sheetPr>
  <dimension ref="A1:BO104"/>
  <sheetViews>
    <sheetView showGridLines="0" view="pageBreakPreview" zoomScale="55" zoomScaleNormal="70" zoomScaleSheetLayoutView="55" workbookViewId="0">
      <pane ySplit="6" topLeftCell="A7" activePane="bottomLeft" state="frozen"/>
      <selection pane="bottomLeft" activeCell="AB104" sqref="AB104"/>
    </sheetView>
  </sheetViews>
  <sheetFormatPr defaultColWidth="3.875" defaultRowHeight="15.75"/>
  <cols>
    <col min="1" max="1" width="7.625" style="704" customWidth="1"/>
    <col min="2" max="2" width="3.875" style="704" customWidth="1"/>
    <col min="3" max="3" width="8" style="704" customWidth="1"/>
    <col min="4" max="4" width="23.375" style="745" customWidth="1"/>
    <col min="5" max="5" width="7.25" style="745" customWidth="1"/>
    <col min="6" max="6" width="8.5" style="745" customWidth="1"/>
    <col min="7" max="7" width="3.875" style="745" customWidth="1"/>
    <col min="8" max="8" width="8.5" style="745" customWidth="1"/>
    <col min="9" max="9" width="11.875" style="745" customWidth="1"/>
    <col min="10" max="10" width="7.75" style="880" customWidth="1"/>
    <col min="11" max="11" width="9.625" style="704" customWidth="1"/>
    <col min="12" max="12" width="5.5" style="881" customWidth="1"/>
    <col min="13" max="13" width="8" style="882" customWidth="1"/>
    <col min="14" max="14" width="3.875" style="882" customWidth="1"/>
    <col min="15" max="15" width="11.125" style="882" customWidth="1"/>
    <col min="16" max="16" width="7.625" style="882" customWidth="1"/>
    <col min="17" max="17" width="7.75" style="883" customWidth="1"/>
    <col min="18" max="18" width="3.875" style="883" customWidth="1"/>
    <col min="19" max="19" width="8.875" style="883" customWidth="1"/>
    <col min="20" max="20" width="7.625" style="745" customWidth="1"/>
    <col min="21" max="21" width="7.625" style="883" customWidth="1"/>
    <col min="22" max="22" width="3.875" style="883" customWidth="1"/>
    <col min="23" max="23" width="8.75" style="883" customWidth="1"/>
    <col min="24" max="24" width="7.875" style="882" customWidth="1"/>
    <col min="25" max="26" width="9.375" style="723" customWidth="1"/>
    <col min="27" max="27" width="14.5" style="723" customWidth="1"/>
    <col min="28" max="29" width="19.5" style="882" customWidth="1"/>
    <col min="30" max="30" width="20.75" style="882" customWidth="1"/>
    <col min="31" max="31" width="20.125" style="882" customWidth="1"/>
    <col min="32" max="32" width="3.875" style="704"/>
    <col min="33" max="33" width="7.625" style="704" customWidth="1"/>
    <col min="34" max="34" width="3.875" style="704" customWidth="1"/>
    <col min="35" max="35" width="8" style="704" customWidth="1"/>
    <col min="36" max="36" width="23.375" style="745" customWidth="1"/>
    <col min="37" max="37" width="7.25" style="745" customWidth="1"/>
    <col min="38" max="38" width="8.5" style="745" customWidth="1"/>
    <col min="39" max="39" width="3.875" style="745" customWidth="1"/>
    <col min="40" max="40" width="8.5" style="745" customWidth="1"/>
    <col min="41" max="41" width="11.875" style="745" customWidth="1"/>
    <col min="42" max="42" width="7.75" style="880" customWidth="1"/>
    <col min="43" max="43" width="9.625" style="704" customWidth="1"/>
    <col min="44" max="44" width="5.5" style="881" customWidth="1"/>
    <col min="45" max="45" width="8" style="882" customWidth="1"/>
    <col min="46" max="46" width="3.875" style="882" customWidth="1"/>
    <col min="47" max="47" width="11.125" style="882" customWidth="1"/>
    <col min="48" max="48" width="7.625" style="882" customWidth="1"/>
    <col min="49" max="49" width="7.75" style="883" customWidth="1"/>
    <col min="50" max="50" width="3.875" style="883" customWidth="1"/>
    <col min="51" max="51" width="8.875" style="883" customWidth="1"/>
    <col min="52" max="52" width="7.625" style="745" customWidth="1"/>
    <col min="53" max="53" width="7.625" style="883" customWidth="1"/>
    <col min="54" max="54" width="3.875" style="883" customWidth="1"/>
    <col min="55" max="55" width="8.75" style="883" customWidth="1"/>
    <col min="56" max="56" width="7.875" style="882" customWidth="1"/>
    <col min="57" max="58" width="9.375" style="723" customWidth="1"/>
    <col min="59" max="59" width="11.125" style="723" customWidth="1"/>
    <col min="60" max="61" width="20.75" style="882" customWidth="1"/>
    <col min="62" max="63" width="16.625" style="882" customWidth="1"/>
    <col min="64" max="16384" width="3.875" style="704"/>
  </cols>
  <sheetData>
    <row r="1" spans="1:67" ht="20.100000000000001" customHeight="1">
      <c r="A1" s="634" t="s">
        <v>399</v>
      </c>
      <c r="B1" s="634"/>
      <c r="D1" s="639" t="s">
        <v>383</v>
      </c>
      <c r="E1" s="640">
        <f>【様式1】実施計画書!C3</f>
        <v>0</v>
      </c>
      <c r="F1" s="705"/>
      <c r="G1" s="706"/>
      <c r="H1" s="706"/>
      <c r="I1" s="706"/>
      <c r="J1" s="706"/>
      <c r="K1" s="706"/>
      <c r="L1" s="706"/>
      <c r="M1" s="706"/>
      <c r="N1" s="707"/>
      <c r="O1" s="707"/>
      <c r="P1" s="276" t="s">
        <v>15</v>
      </c>
      <c r="Q1" s="432"/>
      <c r="R1" s="432"/>
      <c r="S1" s="645"/>
      <c r="T1" s="645"/>
      <c r="U1" s="645"/>
      <c r="V1" s="708"/>
      <c r="W1" s="708"/>
      <c r="X1" s="708"/>
      <c r="Y1" s="708"/>
      <c r="Z1" s="709"/>
      <c r="AA1" s="709"/>
      <c r="AB1" s="710"/>
      <c r="AC1" s="710"/>
      <c r="AD1" s="710"/>
      <c r="AE1" s="76" t="str">
        <f>【様式1】実施計画書!Y1</f>
        <v>UNI6-00</v>
      </c>
      <c r="AF1" s="711"/>
      <c r="AG1" s="634" t="s">
        <v>399</v>
      </c>
      <c r="AH1" s="634"/>
      <c r="AI1" s="711"/>
      <c r="AJ1" s="642" t="s">
        <v>383</v>
      </c>
      <c r="AK1" s="712" t="s">
        <v>216</v>
      </c>
      <c r="AL1" s="713"/>
      <c r="AM1" s="714"/>
      <c r="AN1" s="714"/>
      <c r="AO1" s="714"/>
      <c r="AP1" s="714"/>
      <c r="AQ1" s="714"/>
      <c r="AR1" s="714"/>
      <c r="AS1" s="714"/>
      <c r="AT1" s="715"/>
      <c r="AU1" s="715"/>
      <c r="AV1" s="276" t="s">
        <v>15</v>
      </c>
      <c r="AW1" s="432"/>
      <c r="AX1" s="432"/>
      <c r="AY1" s="645"/>
      <c r="AZ1" s="645"/>
      <c r="BA1" s="645"/>
      <c r="BB1" s="708"/>
      <c r="BC1" s="708"/>
      <c r="BD1" s="708"/>
      <c r="BE1" s="708"/>
      <c r="BF1" s="716"/>
      <c r="BG1" s="716"/>
      <c r="BH1" s="717"/>
      <c r="BI1" s="717"/>
      <c r="BJ1" s="717"/>
      <c r="BK1" s="282" t="s">
        <v>382</v>
      </c>
      <c r="BL1" s="711"/>
    </row>
    <row r="2" spans="1:67" ht="20.100000000000001" customHeight="1">
      <c r="A2" s="718" t="s">
        <v>400</v>
      </c>
      <c r="B2" s="719"/>
      <c r="C2" s="720"/>
      <c r="D2" s="720"/>
      <c r="E2" s="720"/>
      <c r="F2" s="720"/>
      <c r="G2" s="720"/>
      <c r="H2" s="720"/>
      <c r="I2" s="720"/>
      <c r="J2" s="720"/>
      <c r="K2" s="720"/>
      <c r="L2" s="720"/>
      <c r="M2" s="720"/>
      <c r="N2" s="719"/>
      <c r="O2" s="719"/>
      <c r="P2" s="87" t="s">
        <v>64</v>
      </c>
      <c r="Q2" s="647"/>
      <c r="R2" s="647"/>
      <c r="S2" s="648"/>
      <c r="T2" s="649"/>
      <c r="U2" s="648"/>
      <c r="V2" s="721"/>
      <c r="W2" s="721"/>
      <c r="X2" s="722"/>
      <c r="Y2" s="722"/>
      <c r="AB2" s="724"/>
      <c r="AC2" s="724"/>
      <c r="AD2" s="724"/>
      <c r="AE2" s="724"/>
      <c r="AF2" s="711"/>
      <c r="AG2" s="725" t="s">
        <v>400</v>
      </c>
      <c r="AH2" s="726"/>
      <c r="AI2" s="726"/>
      <c r="AJ2" s="726"/>
      <c r="AK2" s="726"/>
      <c r="AL2" s="726"/>
      <c r="AM2" s="726"/>
      <c r="AN2" s="726"/>
      <c r="AO2" s="726"/>
      <c r="AP2" s="726"/>
      <c r="AQ2" s="726"/>
      <c r="AR2" s="726"/>
      <c r="AS2" s="726"/>
      <c r="AT2" s="727"/>
      <c r="AU2" s="727"/>
      <c r="AV2" s="87" t="s">
        <v>64</v>
      </c>
      <c r="AW2" s="647"/>
      <c r="AX2" s="647"/>
      <c r="AY2" s="648"/>
      <c r="AZ2" s="649"/>
      <c r="BA2" s="648"/>
      <c r="BB2" s="721"/>
      <c r="BC2" s="721"/>
      <c r="BD2" s="722"/>
      <c r="BE2" s="722"/>
      <c r="BF2" s="728"/>
      <c r="BG2" s="728"/>
      <c r="BH2" s="729"/>
      <c r="BI2" s="729"/>
      <c r="BJ2" s="729"/>
      <c r="BK2" s="729"/>
      <c r="BL2" s="711"/>
    </row>
    <row r="3" spans="1:67" ht="20.100000000000001" customHeight="1">
      <c r="A3" s="719"/>
      <c r="B3" s="719"/>
      <c r="C3" s="719"/>
      <c r="D3" s="719"/>
      <c r="E3" s="719"/>
      <c r="F3" s="719"/>
      <c r="G3" s="719"/>
      <c r="H3" s="719"/>
      <c r="I3" s="719"/>
      <c r="J3" s="719"/>
      <c r="K3" s="719"/>
      <c r="L3" s="719"/>
      <c r="M3" s="719"/>
      <c r="N3" s="719"/>
      <c r="O3" s="719"/>
      <c r="P3" s="650" t="s">
        <v>401</v>
      </c>
      <c r="Q3" s="651"/>
      <c r="R3" s="651"/>
      <c r="S3" s="651"/>
      <c r="T3" s="651"/>
      <c r="U3" s="651"/>
      <c r="V3" s="651"/>
      <c r="W3" s="651"/>
      <c r="X3" s="730"/>
      <c r="Y3" s="730"/>
      <c r="AB3" s="724"/>
      <c r="AC3" s="724"/>
      <c r="AD3" s="724"/>
      <c r="AE3" s="724"/>
      <c r="AF3" s="711"/>
      <c r="AG3" s="727"/>
      <c r="AH3" s="727"/>
      <c r="AI3" s="727"/>
      <c r="AJ3" s="727"/>
      <c r="AK3" s="727"/>
      <c r="AL3" s="727"/>
      <c r="AM3" s="727"/>
      <c r="AN3" s="727"/>
      <c r="AO3" s="727"/>
      <c r="AP3" s="727"/>
      <c r="AQ3" s="727"/>
      <c r="AR3" s="727"/>
      <c r="AS3" s="727"/>
      <c r="AT3" s="727"/>
      <c r="AU3" s="727"/>
      <c r="AV3" s="650" t="s">
        <v>402</v>
      </c>
      <c r="AW3" s="651"/>
      <c r="AX3" s="651"/>
      <c r="AY3" s="651"/>
      <c r="AZ3" s="651"/>
      <c r="BA3" s="651"/>
      <c r="BB3" s="651"/>
      <c r="BC3" s="651"/>
      <c r="BD3" s="730"/>
      <c r="BE3" s="730"/>
      <c r="BF3" s="728"/>
      <c r="BG3" s="728"/>
      <c r="BH3" s="729"/>
      <c r="BI3" s="729"/>
      <c r="BJ3" s="729"/>
      <c r="BK3" s="729"/>
      <c r="BL3" s="711"/>
    </row>
    <row r="4" spans="1:67" ht="9.9499999999999993" customHeight="1">
      <c r="A4" s="731"/>
      <c r="B4" s="731"/>
      <c r="C4" s="731"/>
      <c r="D4" s="731"/>
      <c r="E4" s="731"/>
      <c r="F4" s="731"/>
      <c r="G4" s="731"/>
      <c r="H4" s="731"/>
      <c r="I4" s="731"/>
      <c r="J4" s="731"/>
      <c r="K4" s="731"/>
      <c r="L4" s="731"/>
      <c r="M4" s="731"/>
      <c r="N4" s="731"/>
      <c r="O4" s="731"/>
      <c r="P4" s="732"/>
      <c r="Q4" s="731"/>
      <c r="R4" s="731"/>
      <c r="S4" s="731"/>
      <c r="T4" s="731"/>
      <c r="U4" s="731"/>
      <c r="V4" s="731"/>
      <c r="W4" s="731"/>
      <c r="X4" s="733"/>
      <c r="Y4" s="734"/>
      <c r="Z4" s="734"/>
      <c r="AA4" s="734"/>
      <c r="AB4" s="733"/>
      <c r="AC4" s="733"/>
      <c r="AD4" s="733"/>
      <c r="AE4" s="733"/>
      <c r="AF4" s="711"/>
      <c r="AG4" s="735"/>
      <c r="AH4" s="735"/>
      <c r="AI4" s="735"/>
      <c r="AJ4" s="735"/>
      <c r="AK4" s="735"/>
      <c r="AL4" s="735"/>
      <c r="AM4" s="735"/>
      <c r="AN4" s="735"/>
      <c r="AO4" s="735"/>
      <c r="AP4" s="735"/>
      <c r="AQ4" s="735"/>
      <c r="AR4" s="735"/>
      <c r="AS4" s="735"/>
      <c r="AT4" s="735"/>
      <c r="AU4" s="735"/>
      <c r="AV4" s="736"/>
      <c r="AW4" s="735"/>
      <c r="AX4" s="735"/>
      <c r="AY4" s="735"/>
      <c r="AZ4" s="735"/>
      <c r="BA4" s="735"/>
      <c r="BB4" s="735"/>
      <c r="BC4" s="735"/>
      <c r="BD4" s="737"/>
      <c r="BE4" s="738"/>
      <c r="BF4" s="738"/>
      <c r="BG4" s="738"/>
      <c r="BH4" s="737"/>
      <c r="BI4" s="737"/>
      <c r="BJ4" s="737"/>
      <c r="BK4" s="737"/>
      <c r="BL4" s="711"/>
    </row>
    <row r="5" spans="1:67" s="745" customFormat="1" ht="18" customHeight="1">
      <c r="A5" s="1595" t="s">
        <v>403</v>
      </c>
      <c r="B5" s="1597" t="s">
        <v>404</v>
      </c>
      <c r="C5" s="1599" t="s">
        <v>405</v>
      </c>
      <c r="D5" s="1601" t="s">
        <v>406</v>
      </c>
      <c r="E5" s="1603" t="s">
        <v>407</v>
      </c>
      <c r="F5" s="1605" t="s">
        <v>408</v>
      </c>
      <c r="G5" s="1606"/>
      <c r="H5" s="1607"/>
      <c r="I5" s="739" t="s">
        <v>409</v>
      </c>
      <c r="J5" s="1590" t="s">
        <v>410</v>
      </c>
      <c r="K5" s="1592" t="s">
        <v>411</v>
      </c>
      <c r="L5" s="1593"/>
      <c r="M5" s="1579" t="s">
        <v>412</v>
      </c>
      <c r="N5" s="1579"/>
      <c r="O5" s="1579" t="s">
        <v>413</v>
      </c>
      <c r="P5" s="1582" t="s">
        <v>414</v>
      </c>
      <c r="Q5" s="1594" t="s">
        <v>415</v>
      </c>
      <c r="R5" s="1581"/>
      <c r="S5" s="1579" t="s">
        <v>416</v>
      </c>
      <c r="T5" s="739" t="s">
        <v>417</v>
      </c>
      <c r="U5" s="1581" t="s">
        <v>418</v>
      </c>
      <c r="V5" s="1581"/>
      <c r="W5" s="1579" t="s">
        <v>419</v>
      </c>
      <c r="X5" s="1582" t="s">
        <v>414</v>
      </c>
      <c r="Y5" s="740" t="s">
        <v>420</v>
      </c>
      <c r="Z5" s="741"/>
      <c r="AA5" s="1584" t="s">
        <v>421</v>
      </c>
      <c r="AB5" s="742" t="s">
        <v>422</v>
      </c>
      <c r="AC5" s="743" t="s">
        <v>423</v>
      </c>
      <c r="AD5" s="1586" t="s">
        <v>424</v>
      </c>
      <c r="AE5" s="1611"/>
      <c r="AF5" s="744"/>
      <c r="AG5" s="1595" t="s">
        <v>403</v>
      </c>
      <c r="AH5" s="1597" t="s">
        <v>404</v>
      </c>
      <c r="AI5" s="1599" t="s">
        <v>405</v>
      </c>
      <c r="AJ5" s="1601" t="s">
        <v>406</v>
      </c>
      <c r="AK5" s="1603" t="s">
        <v>407</v>
      </c>
      <c r="AL5" s="1605" t="s">
        <v>408</v>
      </c>
      <c r="AM5" s="1606"/>
      <c r="AN5" s="1607"/>
      <c r="AO5" s="739" t="s">
        <v>409</v>
      </c>
      <c r="AP5" s="1590" t="s">
        <v>410</v>
      </c>
      <c r="AQ5" s="1592" t="s">
        <v>411</v>
      </c>
      <c r="AR5" s="1593"/>
      <c r="AS5" s="1579" t="s">
        <v>412</v>
      </c>
      <c r="AT5" s="1579"/>
      <c r="AU5" s="1579" t="s">
        <v>413</v>
      </c>
      <c r="AV5" s="1582" t="s">
        <v>414</v>
      </c>
      <c r="AW5" s="1594" t="s">
        <v>415</v>
      </c>
      <c r="AX5" s="1581"/>
      <c r="AY5" s="1579" t="s">
        <v>416</v>
      </c>
      <c r="AZ5" s="739" t="s">
        <v>417</v>
      </c>
      <c r="BA5" s="1581" t="s">
        <v>418</v>
      </c>
      <c r="BB5" s="1581"/>
      <c r="BC5" s="1579" t="s">
        <v>419</v>
      </c>
      <c r="BD5" s="1582" t="s">
        <v>414</v>
      </c>
      <c r="BE5" s="740" t="s">
        <v>420</v>
      </c>
      <c r="BF5" s="741"/>
      <c r="BG5" s="1584" t="s">
        <v>421</v>
      </c>
      <c r="BH5" s="742" t="s">
        <v>422</v>
      </c>
      <c r="BI5" s="743" t="s">
        <v>423</v>
      </c>
      <c r="BJ5" s="1586" t="s">
        <v>425</v>
      </c>
      <c r="BK5" s="1587"/>
      <c r="BL5" s="744"/>
    </row>
    <row r="6" spans="1:67" s="745" customFormat="1" ht="35.450000000000003" customHeight="1">
      <c r="A6" s="1596"/>
      <c r="B6" s="1598"/>
      <c r="C6" s="1600"/>
      <c r="D6" s="1602"/>
      <c r="E6" s="1604"/>
      <c r="F6" s="1608" t="s">
        <v>426</v>
      </c>
      <c r="G6" s="1609"/>
      <c r="H6" s="1610"/>
      <c r="I6" s="746" t="s">
        <v>427</v>
      </c>
      <c r="J6" s="1591"/>
      <c r="K6" s="747" t="s">
        <v>133</v>
      </c>
      <c r="L6" s="748" t="s">
        <v>428</v>
      </c>
      <c r="M6" s="749" t="s">
        <v>133</v>
      </c>
      <c r="N6" s="749" t="s">
        <v>131</v>
      </c>
      <c r="O6" s="1580"/>
      <c r="P6" s="1583"/>
      <c r="Q6" s="750" t="s">
        <v>133</v>
      </c>
      <c r="R6" s="749" t="s">
        <v>131</v>
      </c>
      <c r="S6" s="1580"/>
      <c r="T6" s="751" t="s">
        <v>429</v>
      </c>
      <c r="U6" s="749" t="s">
        <v>133</v>
      </c>
      <c r="V6" s="749" t="s">
        <v>131</v>
      </c>
      <c r="W6" s="1580"/>
      <c r="X6" s="1583"/>
      <c r="Y6" s="752" t="s">
        <v>430</v>
      </c>
      <c r="Z6" s="752" t="s">
        <v>431</v>
      </c>
      <c r="AA6" s="1585"/>
      <c r="AB6" s="753" t="s">
        <v>432</v>
      </c>
      <c r="AC6" s="754" t="s">
        <v>433</v>
      </c>
      <c r="AD6" s="1612" t="s">
        <v>434</v>
      </c>
      <c r="AE6" s="1589"/>
      <c r="AF6" s="744"/>
      <c r="AG6" s="1596"/>
      <c r="AH6" s="1598"/>
      <c r="AI6" s="1600"/>
      <c r="AJ6" s="1602"/>
      <c r="AK6" s="1604"/>
      <c r="AL6" s="1608" t="s">
        <v>426</v>
      </c>
      <c r="AM6" s="1609"/>
      <c r="AN6" s="1610"/>
      <c r="AO6" s="746" t="s">
        <v>427</v>
      </c>
      <c r="AP6" s="1591"/>
      <c r="AQ6" s="747" t="s">
        <v>133</v>
      </c>
      <c r="AR6" s="748" t="s">
        <v>428</v>
      </c>
      <c r="AS6" s="749" t="s">
        <v>133</v>
      </c>
      <c r="AT6" s="749" t="s">
        <v>131</v>
      </c>
      <c r="AU6" s="1580"/>
      <c r="AV6" s="1583"/>
      <c r="AW6" s="750" t="s">
        <v>133</v>
      </c>
      <c r="AX6" s="749" t="s">
        <v>131</v>
      </c>
      <c r="AY6" s="1580"/>
      <c r="AZ6" s="751" t="s">
        <v>429</v>
      </c>
      <c r="BA6" s="749" t="s">
        <v>133</v>
      </c>
      <c r="BB6" s="749" t="s">
        <v>131</v>
      </c>
      <c r="BC6" s="1580"/>
      <c r="BD6" s="1583"/>
      <c r="BE6" s="752" t="s">
        <v>430</v>
      </c>
      <c r="BF6" s="752" t="s">
        <v>431</v>
      </c>
      <c r="BG6" s="1585"/>
      <c r="BH6" s="753" t="s">
        <v>432</v>
      </c>
      <c r="BI6" s="754" t="s">
        <v>433</v>
      </c>
      <c r="BJ6" s="1588"/>
      <c r="BK6" s="1589"/>
      <c r="BL6" s="744"/>
    </row>
    <row r="7" spans="1:67" ht="20.100000000000001" customHeight="1">
      <c r="A7" s="755"/>
      <c r="B7" s="756" t="str">
        <f t="shared" ref="B7:B98" si="0">IF(A7,TEXT(A7,"aaa"),"")</f>
        <v/>
      </c>
      <c r="C7" s="757"/>
      <c r="D7" s="758"/>
      <c r="E7" s="759"/>
      <c r="F7" s="757"/>
      <c r="G7" s="760"/>
      <c r="H7" s="761"/>
      <c r="I7" s="762"/>
      <c r="J7" s="763"/>
      <c r="K7" s="764"/>
      <c r="L7" s="765"/>
      <c r="M7" s="764"/>
      <c r="N7" s="765"/>
      <c r="O7" s="766">
        <f>(K7*L7)+(M7*N7)</f>
        <v>0</v>
      </c>
      <c r="P7" s="767"/>
      <c r="Q7" s="764"/>
      <c r="R7" s="765"/>
      <c r="S7" s="766">
        <f t="shared" ref="S7:S98" si="1">Q7*R7</f>
        <v>0</v>
      </c>
      <c r="T7" s="757"/>
      <c r="U7" s="764"/>
      <c r="V7" s="765"/>
      <c r="W7" s="766">
        <f>U7*V7</f>
        <v>0</v>
      </c>
      <c r="X7" s="768"/>
      <c r="Y7" s="769"/>
      <c r="Z7" s="770"/>
      <c r="AA7" s="771"/>
      <c r="AB7" s="772"/>
      <c r="AC7" s="773"/>
      <c r="AD7" s="1577"/>
      <c r="AE7" s="1578"/>
      <c r="AF7" s="711"/>
      <c r="AG7" s="755">
        <v>45491</v>
      </c>
      <c r="AH7" s="756" t="s">
        <v>435</v>
      </c>
      <c r="AI7" s="757" t="s">
        <v>436</v>
      </c>
      <c r="AJ7" s="758" t="s">
        <v>437</v>
      </c>
      <c r="AK7" s="759" t="s">
        <v>438</v>
      </c>
      <c r="AL7" s="757" t="s">
        <v>439</v>
      </c>
      <c r="AM7" s="774" t="s">
        <v>440</v>
      </c>
      <c r="AN7" s="761" t="s">
        <v>441</v>
      </c>
      <c r="AO7" s="775" t="s">
        <v>442</v>
      </c>
      <c r="AP7" s="763">
        <v>369.8</v>
      </c>
      <c r="AQ7" s="764">
        <v>6380</v>
      </c>
      <c r="AR7" s="764">
        <v>2</v>
      </c>
      <c r="AS7" s="776">
        <v>4720</v>
      </c>
      <c r="AT7" s="764">
        <v>2</v>
      </c>
      <c r="AU7" s="766">
        <v>22200</v>
      </c>
      <c r="AV7" s="777" t="s">
        <v>564</v>
      </c>
      <c r="AW7" s="764">
        <v>1100</v>
      </c>
      <c r="AX7" s="764">
        <v>2</v>
      </c>
      <c r="AY7" s="766">
        <v>2200</v>
      </c>
      <c r="AZ7" s="757"/>
      <c r="BA7" s="764"/>
      <c r="BB7" s="764"/>
      <c r="BC7" s="766">
        <v>0</v>
      </c>
      <c r="BD7" s="778"/>
      <c r="BE7" s="769"/>
      <c r="BF7" s="770"/>
      <c r="BG7" s="779"/>
      <c r="BH7" s="780"/>
      <c r="BI7" s="781"/>
      <c r="BJ7" s="1577" t="s">
        <v>443</v>
      </c>
      <c r="BK7" s="1578"/>
      <c r="BL7" s="711"/>
    </row>
    <row r="8" spans="1:67" ht="20.100000000000001" customHeight="1">
      <c r="A8" s="782"/>
      <c r="B8" s="783" t="str">
        <f t="shared" si="0"/>
        <v/>
      </c>
      <c r="C8" s="784"/>
      <c r="D8" s="785"/>
      <c r="E8" s="786"/>
      <c r="F8" s="784"/>
      <c r="G8" s="760"/>
      <c r="H8" s="787"/>
      <c r="I8" s="788"/>
      <c r="J8" s="789"/>
      <c r="K8" s="776"/>
      <c r="L8" s="790"/>
      <c r="M8" s="776"/>
      <c r="N8" s="790"/>
      <c r="O8" s="791">
        <f t="shared" ref="O8:O71" si="2">(K8*L8)+(M8*N8)</f>
        <v>0</v>
      </c>
      <c r="P8" s="792"/>
      <c r="Q8" s="776"/>
      <c r="R8" s="790"/>
      <c r="S8" s="791">
        <f t="shared" si="1"/>
        <v>0</v>
      </c>
      <c r="T8" s="784"/>
      <c r="U8" s="776"/>
      <c r="V8" s="790"/>
      <c r="W8" s="791">
        <f t="shared" ref="W7:W98" si="3">U8*V8</f>
        <v>0</v>
      </c>
      <c r="X8" s="792"/>
      <c r="Y8" s="793"/>
      <c r="Z8" s="794"/>
      <c r="AA8" s="795"/>
      <c r="AB8" s="796"/>
      <c r="AC8" s="797"/>
      <c r="AD8" s="1567"/>
      <c r="AE8" s="1568"/>
      <c r="AF8" s="711"/>
      <c r="AG8" s="782"/>
      <c r="AH8" s="783" t="s">
        <v>61</v>
      </c>
      <c r="AI8" s="784"/>
      <c r="AJ8" s="785"/>
      <c r="AK8" s="786" t="s">
        <v>438</v>
      </c>
      <c r="AL8" s="784" t="s">
        <v>441</v>
      </c>
      <c r="AM8" s="798" t="s">
        <v>440</v>
      </c>
      <c r="AN8" s="787" t="s">
        <v>439</v>
      </c>
      <c r="AO8" s="799" t="s">
        <v>442</v>
      </c>
      <c r="AP8" s="789">
        <v>376.3</v>
      </c>
      <c r="AQ8" s="776">
        <v>6380</v>
      </c>
      <c r="AR8" s="776">
        <v>2</v>
      </c>
      <c r="AS8" s="776">
        <v>4720</v>
      </c>
      <c r="AT8" s="776">
        <v>2</v>
      </c>
      <c r="AU8" s="791">
        <v>22200</v>
      </c>
      <c r="AV8" s="800" t="s">
        <v>564</v>
      </c>
      <c r="AW8" s="776"/>
      <c r="AX8" s="776"/>
      <c r="AY8" s="791">
        <v>0</v>
      </c>
      <c r="AZ8" s="784"/>
      <c r="BA8" s="776"/>
      <c r="BB8" s="776"/>
      <c r="BC8" s="791">
        <v>0</v>
      </c>
      <c r="BD8" s="800"/>
      <c r="BE8" s="793"/>
      <c r="BF8" s="794"/>
      <c r="BG8" s="801"/>
      <c r="BH8" s="802"/>
      <c r="BI8" s="803"/>
      <c r="BJ8" s="1573"/>
      <c r="BK8" s="1574"/>
      <c r="BL8" s="711"/>
    </row>
    <row r="9" spans="1:67" ht="20.100000000000001" customHeight="1">
      <c r="A9" s="782"/>
      <c r="B9" s="783" t="str">
        <f t="shared" si="0"/>
        <v/>
      </c>
      <c r="C9" s="784"/>
      <c r="D9" s="785"/>
      <c r="E9" s="786"/>
      <c r="F9" s="784"/>
      <c r="G9" s="760"/>
      <c r="H9" s="787"/>
      <c r="I9" s="788"/>
      <c r="J9" s="789"/>
      <c r="K9" s="776"/>
      <c r="L9" s="790"/>
      <c r="M9" s="776"/>
      <c r="N9" s="790"/>
      <c r="O9" s="791">
        <f t="shared" si="2"/>
        <v>0</v>
      </c>
      <c r="P9" s="792"/>
      <c r="Q9" s="776"/>
      <c r="R9" s="790"/>
      <c r="S9" s="791">
        <f t="shared" si="1"/>
        <v>0</v>
      </c>
      <c r="T9" s="784"/>
      <c r="U9" s="776"/>
      <c r="V9" s="790"/>
      <c r="W9" s="791">
        <f t="shared" si="3"/>
        <v>0</v>
      </c>
      <c r="X9" s="792"/>
      <c r="Y9" s="793"/>
      <c r="Z9" s="794"/>
      <c r="AA9" s="795"/>
      <c r="AB9" s="796"/>
      <c r="AC9" s="797"/>
      <c r="AD9" s="1567"/>
      <c r="AE9" s="1568"/>
      <c r="AF9" s="711"/>
      <c r="AG9" s="782"/>
      <c r="AH9" s="783" t="s">
        <v>61</v>
      </c>
      <c r="AI9" s="784"/>
      <c r="AJ9" s="785"/>
      <c r="AK9" s="786"/>
      <c r="AL9" s="784"/>
      <c r="AM9" s="798"/>
      <c r="AN9" s="787"/>
      <c r="AO9" s="799"/>
      <c r="AP9" s="789"/>
      <c r="AQ9" s="776"/>
      <c r="AR9" s="776"/>
      <c r="AS9" s="776"/>
      <c r="AT9" s="776"/>
      <c r="AU9" s="791">
        <v>0</v>
      </c>
      <c r="AV9" s="800"/>
      <c r="AW9" s="776"/>
      <c r="AX9" s="776"/>
      <c r="AY9" s="791">
        <v>0</v>
      </c>
      <c r="AZ9" s="784"/>
      <c r="BA9" s="776"/>
      <c r="BB9" s="776"/>
      <c r="BC9" s="791">
        <v>0</v>
      </c>
      <c r="BD9" s="800"/>
      <c r="BE9" s="793"/>
      <c r="BF9" s="794"/>
      <c r="BG9" s="801"/>
      <c r="BH9" s="802"/>
      <c r="BI9" s="803"/>
      <c r="BJ9" s="1573"/>
      <c r="BK9" s="1574"/>
      <c r="BL9" s="711"/>
    </row>
    <row r="10" spans="1:67" ht="20.100000000000001" customHeight="1">
      <c r="A10" s="782"/>
      <c r="B10" s="783" t="str">
        <f t="shared" si="0"/>
        <v/>
      </c>
      <c r="C10" s="784"/>
      <c r="D10" s="785"/>
      <c r="E10" s="786"/>
      <c r="F10" s="784"/>
      <c r="G10" s="760"/>
      <c r="H10" s="787"/>
      <c r="I10" s="788"/>
      <c r="J10" s="789"/>
      <c r="K10" s="776"/>
      <c r="L10" s="790"/>
      <c r="M10" s="776"/>
      <c r="N10" s="790"/>
      <c r="O10" s="791">
        <f t="shared" si="2"/>
        <v>0</v>
      </c>
      <c r="P10" s="792"/>
      <c r="Q10" s="776"/>
      <c r="R10" s="790"/>
      <c r="S10" s="791">
        <f t="shared" si="1"/>
        <v>0</v>
      </c>
      <c r="T10" s="784"/>
      <c r="U10" s="776"/>
      <c r="V10" s="790"/>
      <c r="W10" s="791">
        <f t="shared" si="3"/>
        <v>0</v>
      </c>
      <c r="X10" s="792"/>
      <c r="Y10" s="793"/>
      <c r="Z10" s="794"/>
      <c r="AA10" s="795"/>
      <c r="AB10" s="796"/>
      <c r="AC10" s="797"/>
      <c r="AD10" s="1567"/>
      <c r="AE10" s="1568"/>
      <c r="AF10" s="711"/>
      <c r="AG10" s="782">
        <v>45492</v>
      </c>
      <c r="AH10" s="783" t="s">
        <v>37</v>
      </c>
      <c r="AI10" s="784" t="s">
        <v>444</v>
      </c>
      <c r="AJ10" s="785" t="s">
        <v>445</v>
      </c>
      <c r="AK10" s="786" t="s">
        <v>438</v>
      </c>
      <c r="AL10" s="784" t="s">
        <v>439</v>
      </c>
      <c r="AM10" s="798" t="s">
        <v>440</v>
      </c>
      <c r="AN10" s="787" t="s">
        <v>446</v>
      </c>
      <c r="AO10" s="788" t="s">
        <v>447</v>
      </c>
      <c r="AP10" s="789">
        <v>77</v>
      </c>
      <c r="AQ10" s="776">
        <v>1300</v>
      </c>
      <c r="AR10" s="776">
        <v>2</v>
      </c>
      <c r="AS10" s="776"/>
      <c r="AT10" s="776"/>
      <c r="AU10" s="791">
        <v>2600</v>
      </c>
      <c r="AV10" s="800"/>
      <c r="AW10" s="776">
        <v>1100</v>
      </c>
      <c r="AX10" s="776">
        <v>2</v>
      </c>
      <c r="AY10" s="791">
        <v>2200</v>
      </c>
      <c r="AZ10" s="784"/>
      <c r="BA10" s="776"/>
      <c r="BB10" s="776"/>
      <c r="BC10" s="791">
        <v>0</v>
      </c>
      <c r="BD10" s="800"/>
      <c r="BE10" s="793"/>
      <c r="BF10" s="794"/>
      <c r="BG10" s="801"/>
      <c r="BH10" s="802"/>
      <c r="BI10" s="803"/>
      <c r="BJ10" s="1573"/>
      <c r="BK10" s="1574"/>
      <c r="BL10" s="711"/>
    </row>
    <row r="11" spans="1:67" ht="20.100000000000001" customHeight="1">
      <c r="A11" s="782"/>
      <c r="B11" s="783" t="str">
        <f t="shared" si="0"/>
        <v/>
      </c>
      <c r="C11" s="784"/>
      <c r="D11" s="785"/>
      <c r="E11" s="786"/>
      <c r="F11" s="784"/>
      <c r="G11" s="760"/>
      <c r="H11" s="787"/>
      <c r="I11" s="788"/>
      <c r="J11" s="789"/>
      <c r="K11" s="776"/>
      <c r="L11" s="790"/>
      <c r="M11" s="776"/>
      <c r="N11" s="790"/>
      <c r="O11" s="791">
        <f t="shared" si="2"/>
        <v>0</v>
      </c>
      <c r="P11" s="792"/>
      <c r="Q11" s="776"/>
      <c r="R11" s="790"/>
      <c r="S11" s="791">
        <f t="shared" si="1"/>
        <v>0</v>
      </c>
      <c r="T11" s="784"/>
      <c r="U11" s="776"/>
      <c r="V11" s="790"/>
      <c r="W11" s="791">
        <f t="shared" si="3"/>
        <v>0</v>
      </c>
      <c r="X11" s="792"/>
      <c r="Y11" s="793"/>
      <c r="Z11" s="794"/>
      <c r="AA11" s="795"/>
      <c r="AB11" s="796"/>
      <c r="AC11" s="797"/>
      <c r="AD11" s="1567"/>
      <c r="AE11" s="1568"/>
      <c r="AF11" s="711"/>
      <c r="AG11" s="782"/>
      <c r="AH11" s="783" t="s">
        <v>61</v>
      </c>
      <c r="AI11" s="784"/>
      <c r="AJ11" s="785"/>
      <c r="AK11" s="786" t="s">
        <v>438</v>
      </c>
      <c r="AL11" s="784" t="s">
        <v>446</v>
      </c>
      <c r="AM11" s="798" t="s">
        <v>440</v>
      </c>
      <c r="AN11" s="787" t="s">
        <v>439</v>
      </c>
      <c r="AO11" s="799" t="s">
        <v>447</v>
      </c>
      <c r="AP11" s="789">
        <v>77</v>
      </c>
      <c r="AQ11" s="776">
        <v>1300</v>
      </c>
      <c r="AR11" s="776">
        <v>2</v>
      </c>
      <c r="AS11" s="776"/>
      <c r="AT11" s="776"/>
      <c r="AU11" s="791">
        <v>2600</v>
      </c>
      <c r="AV11" s="800"/>
      <c r="AW11" s="776"/>
      <c r="AX11" s="776"/>
      <c r="AY11" s="791">
        <v>0</v>
      </c>
      <c r="AZ11" s="784"/>
      <c r="BA11" s="776"/>
      <c r="BB11" s="776"/>
      <c r="BC11" s="791">
        <v>0</v>
      </c>
      <c r="BD11" s="800"/>
      <c r="BE11" s="793"/>
      <c r="BF11" s="794"/>
      <c r="BG11" s="801"/>
      <c r="BH11" s="802"/>
      <c r="BI11" s="803"/>
      <c r="BJ11" s="1573"/>
      <c r="BK11" s="1574"/>
      <c r="BL11" s="711"/>
    </row>
    <row r="12" spans="1:67" ht="20.100000000000001" customHeight="1">
      <c r="A12" s="782"/>
      <c r="B12" s="783" t="str">
        <f t="shared" si="0"/>
        <v/>
      </c>
      <c r="C12" s="784"/>
      <c r="D12" s="785"/>
      <c r="E12" s="786"/>
      <c r="F12" s="784"/>
      <c r="G12" s="760"/>
      <c r="H12" s="787"/>
      <c r="I12" s="788"/>
      <c r="J12" s="789"/>
      <c r="K12" s="776"/>
      <c r="L12" s="790"/>
      <c r="M12" s="776"/>
      <c r="N12" s="790"/>
      <c r="O12" s="791">
        <f t="shared" si="2"/>
        <v>0</v>
      </c>
      <c r="P12" s="792"/>
      <c r="Q12" s="776"/>
      <c r="R12" s="790"/>
      <c r="S12" s="791">
        <f t="shared" si="1"/>
        <v>0</v>
      </c>
      <c r="T12" s="784"/>
      <c r="U12" s="776"/>
      <c r="V12" s="790"/>
      <c r="W12" s="791">
        <f t="shared" si="3"/>
        <v>0</v>
      </c>
      <c r="X12" s="792"/>
      <c r="Y12" s="793"/>
      <c r="Z12" s="794"/>
      <c r="AA12" s="795"/>
      <c r="AB12" s="796"/>
      <c r="AC12" s="797"/>
      <c r="AD12" s="1567"/>
      <c r="AE12" s="1568"/>
      <c r="AF12" s="711"/>
      <c r="AG12" s="782"/>
      <c r="AH12" s="783" t="s">
        <v>61</v>
      </c>
      <c r="AI12" s="784"/>
      <c r="AJ12" s="785"/>
      <c r="AK12" s="786"/>
      <c r="AL12" s="784"/>
      <c r="AM12" s="798"/>
      <c r="AN12" s="787"/>
      <c r="AO12" s="799"/>
      <c r="AP12" s="789"/>
      <c r="AQ12" s="776"/>
      <c r="AR12" s="776"/>
      <c r="AS12" s="776"/>
      <c r="AT12" s="776"/>
      <c r="AU12" s="791">
        <v>0</v>
      </c>
      <c r="AV12" s="800"/>
      <c r="AW12" s="776"/>
      <c r="AX12" s="776"/>
      <c r="AY12" s="791">
        <v>0</v>
      </c>
      <c r="AZ12" s="784"/>
      <c r="BA12" s="776"/>
      <c r="BB12" s="776"/>
      <c r="BC12" s="791">
        <v>0</v>
      </c>
      <c r="BD12" s="800"/>
      <c r="BE12" s="793"/>
      <c r="BF12" s="794"/>
      <c r="BG12" s="801"/>
      <c r="BH12" s="802"/>
      <c r="BI12" s="803"/>
      <c r="BJ12" s="1573"/>
      <c r="BK12" s="1574"/>
      <c r="BL12" s="711"/>
    </row>
    <row r="13" spans="1:67" ht="20.100000000000001" customHeight="1">
      <c r="A13" s="782"/>
      <c r="B13" s="783" t="str">
        <f t="shared" si="0"/>
        <v/>
      </c>
      <c r="C13" s="784"/>
      <c r="D13" s="785"/>
      <c r="E13" s="786"/>
      <c r="F13" s="784"/>
      <c r="G13" s="760"/>
      <c r="H13" s="787"/>
      <c r="I13" s="788"/>
      <c r="J13" s="789"/>
      <c r="K13" s="776"/>
      <c r="L13" s="790"/>
      <c r="M13" s="776"/>
      <c r="N13" s="790"/>
      <c r="O13" s="791">
        <f t="shared" si="2"/>
        <v>0</v>
      </c>
      <c r="P13" s="792"/>
      <c r="Q13" s="776"/>
      <c r="R13" s="790"/>
      <c r="S13" s="791">
        <f t="shared" si="1"/>
        <v>0</v>
      </c>
      <c r="T13" s="784"/>
      <c r="U13" s="776"/>
      <c r="V13" s="790"/>
      <c r="W13" s="791">
        <f t="shared" si="3"/>
        <v>0</v>
      </c>
      <c r="X13" s="792"/>
      <c r="Y13" s="793"/>
      <c r="Z13" s="794"/>
      <c r="AA13" s="795"/>
      <c r="AB13" s="796"/>
      <c r="AC13" s="797"/>
      <c r="AD13" s="1567"/>
      <c r="AE13" s="1568"/>
      <c r="AF13" s="711"/>
      <c r="AG13" s="782">
        <v>45493</v>
      </c>
      <c r="AH13" s="783" t="s">
        <v>448</v>
      </c>
      <c r="AI13" s="784" t="s">
        <v>52</v>
      </c>
      <c r="AJ13" s="785" t="s">
        <v>449</v>
      </c>
      <c r="AK13" s="786" t="s">
        <v>438</v>
      </c>
      <c r="AL13" s="784" t="s">
        <v>439</v>
      </c>
      <c r="AM13" s="798" t="s">
        <v>440</v>
      </c>
      <c r="AN13" s="787" t="s">
        <v>450</v>
      </c>
      <c r="AO13" s="799" t="s">
        <v>447</v>
      </c>
      <c r="AP13" s="789">
        <v>2.8</v>
      </c>
      <c r="AQ13" s="776">
        <v>160</v>
      </c>
      <c r="AR13" s="776">
        <v>2</v>
      </c>
      <c r="AS13" s="776"/>
      <c r="AT13" s="776"/>
      <c r="AU13" s="791">
        <v>320</v>
      </c>
      <c r="AV13" s="800"/>
      <c r="AW13" s="776"/>
      <c r="AX13" s="776"/>
      <c r="AY13" s="791">
        <v>0</v>
      </c>
      <c r="AZ13" s="784"/>
      <c r="BA13" s="776"/>
      <c r="BB13" s="776"/>
      <c r="BC13" s="791">
        <v>0</v>
      </c>
      <c r="BD13" s="800"/>
      <c r="BE13" s="793"/>
      <c r="BF13" s="794"/>
      <c r="BG13" s="801"/>
      <c r="BH13" s="802"/>
      <c r="BI13" s="803"/>
      <c r="BJ13" s="1573" t="s">
        <v>451</v>
      </c>
      <c r="BK13" s="1574"/>
      <c r="BL13" s="711"/>
    </row>
    <row r="14" spans="1:67" ht="20.100000000000001" customHeight="1">
      <c r="A14" s="782"/>
      <c r="B14" s="783" t="str">
        <f t="shared" si="0"/>
        <v/>
      </c>
      <c r="C14" s="784"/>
      <c r="D14" s="785"/>
      <c r="E14" s="786"/>
      <c r="F14" s="784"/>
      <c r="G14" s="760"/>
      <c r="H14" s="787"/>
      <c r="I14" s="788"/>
      <c r="J14" s="789"/>
      <c r="K14" s="776"/>
      <c r="L14" s="790"/>
      <c r="M14" s="776"/>
      <c r="N14" s="790"/>
      <c r="O14" s="791">
        <f t="shared" si="2"/>
        <v>0</v>
      </c>
      <c r="P14" s="792"/>
      <c r="Q14" s="776"/>
      <c r="R14" s="790"/>
      <c r="S14" s="791">
        <f t="shared" si="1"/>
        <v>0</v>
      </c>
      <c r="T14" s="784"/>
      <c r="U14" s="776"/>
      <c r="V14" s="790"/>
      <c r="W14" s="791">
        <f t="shared" si="3"/>
        <v>0</v>
      </c>
      <c r="X14" s="792"/>
      <c r="Y14" s="793"/>
      <c r="Z14" s="794"/>
      <c r="AA14" s="795"/>
      <c r="AB14" s="796"/>
      <c r="AC14" s="797"/>
      <c r="AD14" s="1567"/>
      <c r="AE14" s="1568"/>
      <c r="AF14" s="711"/>
      <c r="AG14" s="782"/>
      <c r="AH14" s="783" t="s">
        <v>61</v>
      </c>
      <c r="AI14" s="784"/>
      <c r="AJ14" s="785"/>
      <c r="AK14" s="786" t="s">
        <v>438</v>
      </c>
      <c r="AL14" s="784" t="s">
        <v>450</v>
      </c>
      <c r="AM14" s="798" t="s">
        <v>440</v>
      </c>
      <c r="AN14" s="787" t="s">
        <v>452</v>
      </c>
      <c r="AO14" s="799" t="s">
        <v>453</v>
      </c>
      <c r="AP14" s="789">
        <v>10.6</v>
      </c>
      <c r="AQ14" s="776">
        <v>230</v>
      </c>
      <c r="AR14" s="776">
        <v>2</v>
      </c>
      <c r="AS14" s="776"/>
      <c r="AT14" s="776"/>
      <c r="AU14" s="791">
        <v>460</v>
      </c>
      <c r="AV14" s="800"/>
      <c r="AW14" s="776"/>
      <c r="AX14" s="776"/>
      <c r="AY14" s="791">
        <v>0</v>
      </c>
      <c r="AZ14" s="784"/>
      <c r="BA14" s="776"/>
      <c r="BB14" s="776"/>
      <c r="BC14" s="791">
        <v>0</v>
      </c>
      <c r="BD14" s="800"/>
      <c r="BE14" s="793"/>
      <c r="BF14" s="794"/>
      <c r="BG14" s="801"/>
      <c r="BH14" s="802"/>
      <c r="BI14" s="803"/>
      <c r="BJ14" s="1573"/>
      <c r="BK14" s="1574"/>
      <c r="BL14" s="711"/>
      <c r="BO14" s="804"/>
    </row>
    <row r="15" spans="1:67" ht="20.100000000000001" customHeight="1">
      <c r="A15" s="782"/>
      <c r="B15" s="783" t="str">
        <f t="shared" si="0"/>
        <v/>
      </c>
      <c r="C15" s="784"/>
      <c r="D15" s="785"/>
      <c r="E15" s="786"/>
      <c r="F15" s="784"/>
      <c r="G15" s="760"/>
      <c r="H15" s="787"/>
      <c r="I15" s="788"/>
      <c r="J15" s="789"/>
      <c r="K15" s="776"/>
      <c r="L15" s="790"/>
      <c r="M15" s="776"/>
      <c r="N15" s="790"/>
      <c r="O15" s="791">
        <f t="shared" si="2"/>
        <v>0</v>
      </c>
      <c r="P15" s="792"/>
      <c r="Q15" s="776"/>
      <c r="R15" s="790"/>
      <c r="S15" s="791">
        <f t="shared" si="1"/>
        <v>0</v>
      </c>
      <c r="T15" s="784"/>
      <c r="U15" s="776"/>
      <c r="V15" s="790"/>
      <c r="W15" s="791">
        <f t="shared" si="3"/>
        <v>0</v>
      </c>
      <c r="X15" s="792"/>
      <c r="Y15" s="793"/>
      <c r="Z15" s="794"/>
      <c r="AA15" s="795"/>
      <c r="AB15" s="796"/>
      <c r="AC15" s="797"/>
      <c r="AD15" s="1567"/>
      <c r="AE15" s="1568"/>
      <c r="AF15" s="711"/>
      <c r="AG15" s="782"/>
      <c r="AH15" s="783" t="s">
        <v>61</v>
      </c>
      <c r="AI15" s="784"/>
      <c r="AJ15" s="785"/>
      <c r="AK15" s="786" t="s">
        <v>438</v>
      </c>
      <c r="AL15" s="784" t="s">
        <v>452</v>
      </c>
      <c r="AM15" s="798" t="s">
        <v>440</v>
      </c>
      <c r="AN15" s="787" t="s">
        <v>450</v>
      </c>
      <c r="AO15" s="799" t="s">
        <v>453</v>
      </c>
      <c r="AP15" s="789">
        <v>10.6</v>
      </c>
      <c r="AQ15" s="776">
        <v>230</v>
      </c>
      <c r="AR15" s="776">
        <v>2</v>
      </c>
      <c r="AS15" s="776"/>
      <c r="AT15" s="776"/>
      <c r="AU15" s="791">
        <v>460</v>
      </c>
      <c r="AV15" s="800"/>
      <c r="AW15" s="776"/>
      <c r="AX15" s="776"/>
      <c r="AY15" s="791">
        <v>0</v>
      </c>
      <c r="AZ15" s="784"/>
      <c r="BA15" s="776"/>
      <c r="BB15" s="776"/>
      <c r="BC15" s="791">
        <v>0</v>
      </c>
      <c r="BD15" s="800"/>
      <c r="BE15" s="793"/>
      <c r="BF15" s="794"/>
      <c r="BG15" s="801"/>
      <c r="BH15" s="802"/>
      <c r="BI15" s="803"/>
      <c r="BJ15" s="1573"/>
      <c r="BK15" s="1574"/>
      <c r="BL15" s="711"/>
    </row>
    <row r="16" spans="1:67" ht="20.100000000000001" customHeight="1">
      <c r="A16" s="782"/>
      <c r="B16" s="783" t="str">
        <f t="shared" si="0"/>
        <v/>
      </c>
      <c r="C16" s="784"/>
      <c r="D16" s="785"/>
      <c r="E16" s="786"/>
      <c r="F16" s="784"/>
      <c r="G16" s="760"/>
      <c r="H16" s="787"/>
      <c r="I16" s="788"/>
      <c r="J16" s="789"/>
      <c r="K16" s="776"/>
      <c r="L16" s="790"/>
      <c r="M16" s="776"/>
      <c r="N16" s="790"/>
      <c r="O16" s="791">
        <f t="shared" si="2"/>
        <v>0</v>
      </c>
      <c r="P16" s="792"/>
      <c r="Q16" s="776"/>
      <c r="R16" s="790"/>
      <c r="S16" s="791">
        <f t="shared" si="1"/>
        <v>0</v>
      </c>
      <c r="T16" s="784"/>
      <c r="U16" s="776"/>
      <c r="V16" s="790"/>
      <c r="W16" s="791">
        <f t="shared" si="3"/>
        <v>0</v>
      </c>
      <c r="X16" s="792"/>
      <c r="Y16" s="793"/>
      <c r="Z16" s="794"/>
      <c r="AA16" s="795"/>
      <c r="AB16" s="796"/>
      <c r="AC16" s="797"/>
      <c r="AD16" s="1567"/>
      <c r="AE16" s="1568"/>
      <c r="AF16" s="711"/>
      <c r="AG16" s="782"/>
      <c r="AH16" s="783" t="s">
        <v>61</v>
      </c>
      <c r="AI16" s="784"/>
      <c r="AJ16" s="785"/>
      <c r="AK16" s="786" t="s">
        <v>438</v>
      </c>
      <c r="AL16" s="784" t="s">
        <v>450</v>
      </c>
      <c r="AM16" s="798" t="s">
        <v>440</v>
      </c>
      <c r="AN16" s="787" t="s">
        <v>439</v>
      </c>
      <c r="AO16" s="799" t="s">
        <v>447</v>
      </c>
      <c r="AP16" s="789">
        <v>2.8</v>
      </c>
      <c r="AQ16" s="776">
        <v>160</v>
      </c>
      <c r="AR16" s="776">
        <v>2</v>
      </c>
      <c r="AS16" s="776"/>
      <c r="AT16" s="776"/>
      <c r="AU16" s="791">
        <v>320</v>
      </c>
      <c r="AV16" s="800"/>
      <c r="AW16" s="776"/>
      <c r="AX16" s="776"/>
      <c r="AY16" s="791">
        <v>0</v>
      </c>
      <c r="AZ16" s="784"/>
      <c r="BA16" s="776"/>
      <c r="BB16" s="776"/>
      <c r="BC16" s="791">
        <v>0</v>
      </c>
      <c r="BD16" s="800"/>
      <c r="BE16" s="793"/>
      <c r="BF16" s="794"/>
      <c r="BG16" s="801"/>
      <c r="BH16" s="802"/>
      <c r="BI16" s="803"/>
      <c r="BJ16" s="1573"/>
      <c r="BK16" s="1574"/>
      <c r="BL16" s="711"/>
    </row>
    <row r="17" spans="1:64" ht="20.100000000000001" customHeight="1">
      <c r="A17" s="782"/>
      <c r="B17" s="783" t="str">
        <f t="shared" si="0"/>
        <v/>
      </c>
      <c r="C17" s="784"/>
      <c r="D17" s="785"/>
      <c r="E17" s="786"/>
      <c r="F17" s="784"/>
      <c r="G17" s="760"/>
      <c r="H17" s="787"/>
      <c r="I17" s="788"/>
      <c r="J17" s="789"/>
      <c r="K17" s="776"/>
      <c r="L17" s="790"/>
      <c r="M17" s="776"/>
      <c r="N17" s="790"/>
      <c r="O17" s="791">
        <f t="shared" si="2"/>
        <v>0</v>
      </c>
      <c r="P17" s="792"/>
      <c r="Q17" s="776"/>
      <c r="R17" s="790"/>
      <c r="S17" s="791">
        <f t="shared" si="1"/>
        <v>0</v>
      </c>
      <c r="T17" s="784"/>
      <c r="U17" s="776"/>
      <c r="V17" s="790"/>
      <c r="W17" s="791">
        <f t="shared" si="3"/>
        <v>0</v>
      </c>
      <c r="X17" s="792"/>
      <c r="Y17" s="793"/>
      <c r="Z17" s="794"/>
      <c r="AA17" s="795"/>
      <c r="AB17" s="796"/>
      <c r="AC17" s="797"/>
      <c r="AD17" s="1567"/>
      <c r="AE17" s="1568"/>
      <c r="AF17" s="711"/>
      <c r="AG17" s="782"/>
      <c r="AH17" s="783"/>
      <c r="AI17" s="784"/>
      <c r="AJ17" s="785"/>
      <c r="AK17" s="786"/>
      <c r="AL17" s="784"/>
      <c r="AM17" s="798"/>
      <c r="AN17" s="787"/>
      <c r="AO17" s="799"/>
      <c r="AP17" s="789"/>
      <c r="AQ17" s="776"/>
      <c r="AR17" s="776"/>
      <c r="AS17" s="776"/>
      <c r="AT17" s="776"/>
      <c r="AU17" s="791">
        <v>0</v>
      </c>
      <c r="AV17" s="800"/>
      <c r="AW17" s="776"/>
      <c r="AX17" s="776"/>
      <c r="AY17" s="791">
        <v>0</v>
      </c>
      <c r="AZ17" s="784"/>
      <c r="BA17" s="776"/>
      <c r="BB17" s="776"/>
      <c r="BC17" s="791">
        <v>0</v>
      </c>
      <c r="BD17" s="800"/>
      <c r="BE17" s="793"/>
      <c r="BF17" s="794"/>
      <c r="BG17" s="801"/>
      <c r="BH17" s="802"/>
      <c r="BI17" s="803"/>
      <c r="BJ17" s="1573"/>
      <c r="BK17" s="1574"/>
      <c r="BL17" s="711"/>
    </row>
    <row r="18" spans="1:64" ht="20.100000000000001" customHeight="1">
      <c r="A18" s="782"/>
      <c r="B18" s="783" t="str">
        <f t="shared" si="0"/>
        <v/>
      </c>
      <c r="C18" s="784"/>
      <c r="D18" s="785"/>
      <c r="E18" s="786"/>
      <c r="F18" s="784"/>
      <c r="G18" s="760"/>
      <c r="H18" s="787"/>
      <c r="I18" s="788"/>
      <c r="J18" s="789"/>
      <c r="K18" s="776"/>
      <c r="L18" s="790"/>
      <c r="M18" s="776"/>
      <c r="N18" s="790"/>
      <c r="O18" s="791">
        <f t="shared" si="2"/>
        <v>0</v>
      </c>
      <c r="P18" s="792"/>
      <c r="Q18" s="776"/>
      <c r="R18" s="790"/>
      <c r="S18" s="791">
        <f t="shared" si="1"/>
        <v>0</v>
      </c>
      <c r="T18" s="784"/>
      <c r="U18" s="776"/>
      <c r="V18" s="790"/>
      <c r="W18" s="791">
        <f t="shared" si="3"/>
        <v>0</v>
      </c>
      <c r="X18" s="792"/>
      <c r="Y18" s="793"/>
      <c r="Z18" s="794"/>
      <c r="AA18" s="795"/>
      <c r="AB18" s="796"/>
      <c r="AC18" s="797"/>
      <c r="AD18" s="1567"/>
      <c r="AE18" s="1568"/>
      <c r="AF18" s="711"/>
      <c r="AG18" s="782">
        <v>45547</v>
      </c>
      <c r="AH18" s="783" t="s">
        <v>435</v>
      </c>
      <c r="AI18" s="784" t="s">
        <v>436</v>
      </c>
      <c r="AJ18" s="785" t="s">
        <v>454</v>
      </c>
      <c r="AK18" s="786" t="s">
        <v>455</v>
      </c>
      <c r="AL18" s="784" t="s">
        <v>456</v>
      </c>
      <c r="AM18" s="798" t="s">
        <v>440</v>
      </c>
      <c r="AN18" s="787" t="s">
        <v>508</v>
      </c>
      <c r="AO18" s="799" t="s">
        <v>457</v>
      </c>
      <c r="AP18" s="789">
        <v>350</v>
      </c>
      <c r="AQ18" s="776"/>
      <c r="AR18" s="776">
        <v>1</v>
      </c>
      <c r="AS18" s="776"/>
      <c r="AT18" s="776"/>
      <c r="AU18" s="791">
        <v>0</v>
      </c>
      <c r="AV18" s="800"/>
      <c r="AW18" s="776">
        <v>1100</v>
      </c>
      <c r="AX18" s="776">
        <v>6</v>
      </c>
      <c r="AY18" s="791">
        <v>6600</v>
      </c>
      <c r="AZ18" s="784"/>
      <c r="BA18" s="776"/>
      <c r="BB18" s="776"/>
      <c r="BC18" s="791">
        <v>0</v>
      </c>
      <c r="BD18" s="800"/>
      <c r="BE18" s="793"/>
      <c r="BF18" s="794"/>
      <c r="BG18" s="801"/>
      <c r="BH18" s="802"/>
      <c r="BI18" s="803"/>
      <c r="BJ18" s="1573"/>
      <c r="BK18" s="1574"/>
      <c r="BL18" s="711"/>
    </row>
    <row r="19" spans="1:64" ht="20.100000000000001" customHeight="1">
      <c r="A19" s="782"/>
      <c r="B19" s="783" t="str">
        <f t="shared" si="0"/>
        <v/>
      </c>
      <c r="C19" s="784"/>
      <c r="D19" s="785"/>
      <c r="E19" s="786"/>
      <c r="F19" s="784"/>
      <c r="G19" s="760"/>
      <c r="H19" s="787"/>
      <c r="I19" s="788"/>
      <c r="J19" s="789"/>
      <c r="K19" s="776"/>
      <c r="L19" s="790"/>
      <c r="M19" s="776"/>
      <c r="N19" s="790"/>
      <c r="O19" s="791">
        <f t="shared" si="2"/>
        <v>0</v>
      </c>
      <c r="P19" s="792"/>
      <c r="Q19" s="776"/>
      <c r="R19" s="790"/>
      <c r="S19" s="791">
        <f t="shared" si="1"/>
        <v>0</v>
      </c>
      <c r="T19" s="784"/>
      <c r="U19" s="776"/>
      <c r="V19" s="790"/>
      <c r="W19" s="791">
        <f t="shared" si="3"/>
        <v>0</v>
      </c>
      <c r="X19" s="792"/>
      <c r="Y19" s="793"/>
      <c r="Z19" s="794"/>
      <c r="AA19" s="795"/>
      <c r="AB19" s="796"/>
      <c r="AC19" s="797"/>
      <c r="AD19" s="1567"/>
      <c r="AE19" s="1568"/>
      <c r="AF19" s="711"/>
      <c r="AG19" s="782">
        <v>45548</v>
      </c>
      <c r="AH19" s="783" t="s">
        <v>37</v>
      </c>
      <c r="AI19" s="784"/>
      <c r="AJ19" s="785" t="s">
        <v>437</v>
      </c>
      <c r="AK19" s="786" t="s">
        <v>455</v>
      </c>
      <c r="AL19" s="784" t="s">
        <v>508</v>
      </c>
      <c r="AM19" s="798" t="s">
        <v>440</v>
      </c>
      <c r="AN19" s="787" t="s">
        <v>458</v>
      </c>
      <c r="AO19" s="799" t="s">
        <v>457</v>
      </c>
      <c r="AP19" s="789">
        <v>2</v>
      </c>
      <c r="AQ19" s="776"/>
      <c r="AR19" s="776">
        <v>1</v>
      </c>
      <c r="AS19" s="776"/>
      <c r="AT19" s="776"/>
      <c r="AU19" s="791">
        <v>0</v>
      </c>
      <c r="AV19" s="800"/>
      <c r="AW19" s="776">
        <v>1100</v>
      </c>
      <c r="AX19" s="776">
        <v>6</v>
      </c>
      <c r="AY19" s="791">
        <v>6600</v>
      </c>
      <c r="AZ19" s="784"/>
      <c r="BA19" s="776"/>
      <c r="BB19" s="776"/>
      <c r="BC19" s="791">
        <v>0</v>
      </c>
      <c r="BD19" s="800"/>
      <c r="BE19" s="805">
        <v>0.33333333333333331</v>
      </c>
      <c r="BF19" s="794">
        <v>0.66666666666666663</v>
      </c>
      <c r="BG19" s="801"/>
      <c r="BH19" s="802"/>
      <c r="BI19" s="803"/>
      <c r="BJ19" s="1573"/>
      <c r="BK19" s="1574"/>
      <c r="BL19" s="711"/>
    </row>
    <row r="20" spans="1:64" ht="20.100000000000001" customHeight="1">
      <c r="A20" s="782"/>
      <c r="B20" s="783" t="str">
        <f t="shared" si="0"/>
        <v/>
      </c>
      <c r="C20" s="784"/>
      <c r="D20" s="785"/>
      <c r="E20" s="786"/>
      <c r="F20" s="784"/>
      <c r="G20" s="760"/>
      <c r="H20" s="787"/>
      <c r="I20" s="788"/>
      <c r="J20" s="789"/>
      <c r="K20" s="776"/>
      <c r="L20" s="790"/>
      <c r="M20" s="776"/>
      <c r="N20" s="790"/>
      <c r="O20" s="791">
        <f t="shared" si="2"/>
        <v>0</v>
      </c>
      <c r="P20" s="792"/>
      <c r="Q20" s="776"/>
      <c r="R20" s="790"/>
      <c r="S20" s="791">
        <f t="shared" si="1"/>
        <v>0</v>
      </c>
      <c r="T20" s="784"/>
      <c r="U20" s="776"/>
      <c r="V20" s="790"/>
      <c r="W20" s="791">
        <f t="shared" si="3"/>
        <v>0</v>
      </c>
      <c r="X20" s="792"/>
      <c r="Y20" s="793"/>
      <c r="Z20" s="794"/>
      <c r="AA20" s="795"/>
      <c r="AB20" s="796"/>
      <c r="AC20" s="797"/>
      <c r="AD20" s="1567"/>
      <c r="AE20" s="1568"/>
      <c r="AF20" s="711"/>
      <c r="AG20" s="782"/>
      <c r="AH20" s="783" t="s">
        <v>61</v>
      </c>
      <c r="AI20" s="784"/>
      <c r="AJ20" s="785"/>
      <c r="AK20" s="786" t="s">
        <v>455</v>
      </c>
      <c r="AL20" s="784" t="s">
        <v>458</v>
      </c>
      <c r="AM20" s="798" t="s">
        <v>440</v>
      </c>
      <c r="AN20" s="787" t="s">
        <v>456</v>
      </c>
      <c r="AO20" s="799" t="s">
        <v>457</v>
      </c>
      <c r="AP20" s="789">
        <v>350</v>
      </c>
      <c r="AQ20" s="776"/>
      <c r="AR20" s="776">
        <v>1</v>
      </c>
      <c r="AS20" s="776"/>
      <c r="AT20" s="776"/>
      <c r="AU20" s="791">
        <v>0</v>
      </c>
      <c r="AV20" s="800"/>
      <c r="AW20" s="776"/>
      <c r="AX20" s="776"/>
      <c r="AY20" s="791">
        <v>0</v>
      </c>
      <c r="AZ20" s="784"/>
      <c r="BA20" s="776"/>
      <c r="BB20" s="776"/>
      <c r="BC20" s="791">
        <v>0</v>
      </c>
      <c r="BD20" s="800"/>
      <c r="BE20" s="793"/>
      <c r="BF20" s="794"/>
      <c r="BG20" s="801"/>
      <c r="BH20" s="802"/>
      <c r="BI20" s="803"/>
      <c r="BJ20" s="1573"/>
      <c r="BK20" s="1574"/>
      <c r="BL20" s="711"/>
    </row>
    <row r="21" spans="1:64" ht="20.100000000000001" customHeight="1">
      <c r="A21" s="782"/>
      <c r="B21" s="783" t="str">
        <f t="shared" si="0"/>
        <v/>
      </c>
      <c r="C21" s="784"/>
      <c r="D21" s="785"/>
      <c r="E21" s="786"/>
      <c r="F21" s="784"/>
      <c r="G21" s="760"/>
      <c r="H21" s="787"/>
      <c r="I21" s="788"/>
      <c r="J21" s="789"/>
      <c r="K21" s="776"/>
      <c r="L21" s="790"/>
      <c r="M21" s="776"/>
      <c r="N21" s="790"/>
      <c r="O21" s="791">
        <f t="shared" si="2"/>
        <v>0</v>
      </c>
      <c r="P21" s="792"/>
      <c r="Q21" s="776"/>
      <c r="R21" s="790"/>
      <c r="S21" s="791">
        <f t="shared" si="1"/>
        <v>0</v>
      </c>
      <c r="T21" s="784"/>
      <c r="U21" s="776"/>
      <c r="V21" s="790"/>
      <c r="W21" s="791">
        <f t="shared" si="3"/>
        <v>0</v>
      </c>
      <c r="X21" s="792"/>
      <c r="Y21" s="793"/>
      <c r="Z21" s="794"/>
      <c r="AA21" s="795"/>
      <c r="AB21" s="796"/>
      <c r="AC21" s="797"/>
      <c r="AD21" s="1567"/>
      <c r="AE21" s="1568"/>
      <c r="AF21" s="711"/>
      <c r="AG21" s="782"/>
      <c r="AH21" s="783" t="s">
        <v>61</v>
      </c>
      <c r="AI21" s="784"/>
      <c r="AJ21" s="785"/>
      <c r="AK21" s="786"/>
      <c r="AL21" s="784"/>
      <c r="AM21" s="798"/>
      <c r="AN21" s="787"/>
      <c r="AO21" s="799"/>
      <c r="AP21" s="789"/>
      <c r="AQ21" s="776"/>
      <c r="AR21" s="776"/>
      <c r="AS21" s="776"/>
      <c r="AT21" s="776"/>
      <c r="AU21" s="791">
        <v>0</v>
      </c>
      <c r="AV21" s="800"/>
      <c r="AW21" s="776"/>
      <c r="AX21" s="776"/>
      <c r="AY21" s="791">
        <v>0</v>
      </c>
      <c r="AZ21" s="784"/>
      <c r="BA21" s="776"/>
      <c r="BB21" s="776"/>
      <c r="BC21" s="791">
        <v>0</v>
      </c>
      <c r="BD21" s="800"/>
      <c r="BE21" s="793"/>
      <c r="BF21" s="794"/>
      <c r="BG21" s="801"/>
      <c r="BH21" s="802"/>
      <c r="BI21" s="803"/>
      <c r="BJ21" s="1573"/>
      <c r="BK21" s="1574"/>
      <c r="BL21" s="711"/>
    </row>
    <row r="22" spans="1:64" ht="20.100000000000001" customHeight="1">
      <c r="A22" s="782"/>
      <c r="B22" s="783" t="str">
        <f t="shared" si="0"/>
        <v/>
      </c>
      <c r="C22" s="784"/>
      <c r="D22" s="785"/>
      <c r="E22" s="786"/>
      <c r="F22" s="784"/>
      <c r="G22" s="760"/>
      <c r="H22" s="787"/>
      <c r="I22" s="788"/>
      <c r="J22" s="789"/>
      <c r="K22" s="776"/>
      <c r="L22" s="790"/>
      <c r="M22" s="776"/>
      <c r="N22" s="790"/>
      <c r="O22" s="791">
        <f t="shared" si="2"/>
        <v>0</v>
      </c>
      <c r="P22" s="792"/>
      <c r="Q22" s="776"/>
      <c r="R22" s="790"/>
      <c r="S22" s="791">
        <f t="shared" si="1"/>
        <v>0</v>
      </c>
      <c r="T22" s="784"/>
      <c r="U22" s="776"/>
      <c r="V22" s="790"/>
      <c r="W22" s="791">
        <f t="shared" si="3"/>
        <v>0</v>
      </c>
      <c r="X22" s="792"/>
      <c r="Y22" s="793"/>
      <c r="Z22" s="794"/>
      <c r="AA22" s="795"/>
      <c r="AB22" s="796"/>
      <c r="AC22" s="797"/>
      <c r="AD22" s="1567"/>
      <c r="AE22" s="1568"/>
      <c r="AF22" s="711"/>
      <c r="AG22" s="782">
        <v>45565</v>
      </c>
      <c r="AH22" s="783" t="s">
        <v>459</v>
      </c>
      <c r="AI22" s="784" t="s">
        <v>460</v>
      </c>
      <c r="AJ22" s="785" t="s">
        <v>461</v>
      </c>
      <c r="AK22" s="786" t="s">
        <v>462</v>
      </c>
      <c r="AL22" s="784" t="s">
        <v>463</v>
      </c>
      <c r="AM22" s="798" t="s">
        <v>440</v>
      </c>
      <c r="AN22" s="787" t="s">
        <v>446</v>
      </c>
      <c r="AO22" s="799" t="s">
        <v>447</v>
      </c>
      <c r="AP22" s="789">
        <v>77</v>
      </c>
      <c r="AQ22" s="776">
        <v>1300</v>
      </c>
      <c r="AR22" s="776">
        <v>4</v>
      </c>
      <c r="AS22" s="776"/>
      <c r="AT22" s="776"/>
      <c r="AU22" s="791">
        <v>5200</v>
      </c>
      <c r="AV22" s="800"/>
      <c r="AW22" s="776">
        <v>1100</v>
      </c>
      <c r="AX22" s="776">
        <v>4</v>
      </c>
      <c r="AY22" s="791">
        <v>4400</v>
      </c>
      <c r="AZ22" s="784" t="s">
        <v>464</v>
      </c>
      <c r="BA22" s="776">
        <v>9800</v>
      </c>
      <c r="BB22" s="776">
        <v>4</v>
      </c>
      <c r="BC22" s="791">
        <v>39200</v>
      </c>
      <c r="BD22" s="800" t="s">
        <v>565</v>
      </c>
      <c r="BE22" s="793">
        <v>0.33333333333333331</v>
      </c>
      <c r="BF22" s="794">
        <v>0.54166666666666663</v>
      </c>
      <c r="BG22" s="801" t="s">
        <v>465</v>
      </c>
      <c r="BH22" s="802"/>
      <c r="BI22" s="803"/>
      <c r="BJ22" s="1575" t="s">
        <v>466</v>
      </c>
      <c r="BK22" s="1576"/>
      <c r="BL22" s="711"/>
    </row>
    <row r="23" spans="1:64" ht="20.100000000000001" customHeight="1">
      <c r="A23" s="782"/>
      <c r="B23" s="783" t="str">
        <f t="shared" si="0"/>
        <v/>
      </c>
      <c r="C23" s="784"/>
      <c r="D23" s="785"/>
      <c r="E23" s="786"/>
      <c r="F23" s="784"/>
      <c r="G23" s="760"/>
      <c r="H23" s="787"/>
      <c r="I23" s="788"/>
      <c r="J23" s="789"/>
      <c r="K23" s="776"/>
      <c r="L23" s="790"/>
      <c r="M23" s="776"/>
      <c r="N23" s="790"/>
      <c r="O23" s="791">
        <f t="shared" si="2"/>
        <v>0</v>
      </c>
      <c r="P23" s="792"/>
      <c r="Q23" s="776"/>
      <c r="R23" s="790"/>
      <c r="S23" s="791">
        <f t="shared" si="1"/>
        <v>0</v>
      </c>
      <c r="T23" s="784"/>
      <c r="U23" s="776"/>
      <c r="V23" s="790"/>
      <c r="W23" s="791">
        <f t="shared" si="3"/>
        <v>0</v>
      </c>
      <c r="X23" s="792"/>
      <c r="Y23" s="793"/>
      <c r="Z23" s="794"/>
      <c r="AA23" s="795"/>
      <c r="AB23" s="796"/>
      <c r="AC23" s="797"/>
      <c r="AD23" s="1567"/>
      <c r="AE23" s="1568"/>
      <c r="AF23" s="711"/>
      <c r="AG23" s="782">
        <v>45566</v>
      </c>
      <c r="AH23" s="783" t="s">
        <v>48</v>
      </c>
      <c r="AI23" s="806"/>
      <c r="AJ23" s="785" t="s">
        <v>445</v>
      </c>
      <c r="AK23" s="786" t="s">
        <v>462</v>
      </c>
      <c r="AL23" s="784" t="s">
        <v>446</v>
      </c>
      <c r="AM23" s="798" t="s">
        <v>440</v>
      </c>
      <c r="AN23" s="787" t="s">
        <v>439</v>
      </c>
      <c r="AO23" s="799" t="s">
        <v>447</v>
      </c>
      <c r="AP23" s="789">
        <v>77</v>
      </c>
      <c r="AQ23" s="776">
        <v>1300</v>
      </c>
      <c r="AR23" s="776">
        <v>4</v>
      </c>
      <c r="AS23" s="776"/>
      <c r="AT23" s="776"/>
      <c r="AU23" s="791">
        <v>5200</v>
      </c>
      <c r="AV23" s="800"/>
      <c r="AW23" s="776"/>
      <c r="AX23" s="776"/>
      <c r="AY23" s="791">
        <v>0</v>
      </c>
      <c r="AZ23" s="784"/>
      <c r="BA23" s="807"/>
      <c r="BB23" s="776"/>
      <c r="BC23" s="791">
        <v>0</v>
      </c>
      <c r="BD23" s="800"/>
      <c r="BE23" s="793"/>
      <c r="BF23" s="794"/>
      <c r="BG23" s="801"/>
      <c r="BH23" s="802"/>
      <c r="BI23" s="803"/>
      <c r="BJ23" s="1573"/>
      <c r="BK23" s="1574"/>
      <c r="BL23" s="711"/>
    </row>
    <row r="24" spans="1:64" ht="20.100000000000001" customHeight="1">
      <c r="A24" s="782"/>
      <c r="B24" s="783" t="str">
        <f t="shared" si="0"/>
        <v/>
      </c>
      <c r="C24" s="784"/>
      <c r="D24" s="785"/>
      <c r="E24" s="786"/>
      <c r="F24" s="784"/>
      <c r="G24" s="760"/>
      <c r="H24" s="787"/>
      <c r="I24" s="788"/>
      <c r="J24" s="789"/>
      <c r="K24" s="776"/>
      <c r="L24" s="790"/>
      <c r="M24" s="776"/>
      <c r="N24" s="790"/>
      <c r="O24" s="791">
        <f t="shared" si="2"/>
        <v>0</v>
      </c>
      <c r="P24" s="792"/>
      <c r="Q24" s="776"/>
      <c r="R24" s="790"/>
      <c r="S24" s="791">
        <f t="shared" si="1"/>
        <v>0</v>
      </c>
      <c r="T24" s="784"/>
      <c r="U24" s="776"/>
      <c r="V24" s="790"/>
      <c r="W24" s="791">
        <f t="shared" si="3"/>
        <v>0</v>
      </c>
      <c r="X24" s="792"/>
      <c r="Y24" s="793"/>
      <c r="Z24" s="794"/>
      <c r="AA24" s="795"/>
      <c r="AB24" s="796"/>
      <c r="AC24" s="797"/>
      <c r="AD24" s="1567"/>
      <c r="AE24" s="1568"/>
      <c r="AF24" s="711"/>
      <c r="AG24" s="782"/>
      <c r="AH24" s="783" t="s">
        <v>61</v>
      </c>
      <c r="AI24" s="806"/>
      <c r="AJ24" s="785"/>
      <c r="AK24" s="786"/>
      <c r="AL24" s="784"/>
      <c r="AM24" s="798"/>
      <c r="AN24" s="787"/>
      <c r="AO24" s="799"/>
      <c r="AP24" s="789"/>
      <c r="AQ24" s="776"/>
      <c r="AR24" s="776"/>
      <c r="AS24" s="776"/>
      <c r="AT24" s="776"/>
      <c r="AU24" s="791">
        <v>0</v>
      </c>
      <c r="AV24" s="800"/>
      <c r="AW24" s="776"/>
      <c r="AX24" s="776"/>
      <c r="AY24" s="791">
        <v>0</v>
      </c>
      <c r="AZ24" s="784"/>
      <c r="BA24" s="807"/>
      <c r="BB24" s="776"/>
      <c r="BC24" s="791">
        <v>0</v>
      </c>
      <c r="BD24" s="800"/>
      <c r="BE24" s="793"/>
      <c r="BF24" s="794"/>
      <c r="BG24" s="801"/>
      <c r="BH24" s="802"/>
      <c r="BI24" s="803"/>
      <c r="BJ24" s="1573"/>
      <c r="BK24" s="1574"/>
      <c r="BL24" s="711"/>
    </row>
    <row r="25" spans="1:64" ht="20.100000000000001" customHeight="1">
      <c r="A25" s="782"/>
      <c r="B25" s="783" t="str">
        <f>IF(A25,TEXT(A25,"aaa"),"")</f>
        <v/>
      </c>
      <c r="C25" s="784"/>
      <c r="D25" s="785"/>
      <c r="E25" s="786"/>
      <c r="F25" s="784"/>
      <c r="G25" s="760"/>
      <c r="H25" s="787"/>
      <c r="I25" s="788"/>
      <c r="J25" s="789"/>
      <c r="K25" s="776"/>
      <c r="L25" s="790"/>
      <c r="M25" s="776"/>
      <c r="N25" s="790"/>
      <c r="O25" s="791">
        <f>(K25*L25)+(M25*N25)</f>
        <v>0</v>
      </c>
      <c r="P25" s="792"/>
      <c r="Q25" s="776"/>
      <c r="R25" s="790"/>
      <c r="S25" s="791">
        <f>Q25*R25</f>
        <v>0</v>
      </c>
      <c r="T25" s="784"/>
      <c r="U25" s="776"/>
      <c r="V25" s="790"/>
      <c r="W25" s="791">
        <f>U25*V25</f>
        <v>0</v>
      </c>
      <c r="X25" s="792"/>
      <c r="Y25" s="793"/>
      <c r="Z25" s="794"/>
      <c r="AA25" s="795"/>
      <c r="AB25" s="796"/>
      <c r="AC25" s="797"/>
      <c r="AD25" s="1567"/>
      <c r="AE25" s="1568"/>
      <c r="AF25" s="711"/>
      <c r="AG25" s="782">
        <v>45589</v>
      </c>
      <c r="AH25" s="783" t="s">
        <v>435</v>
      </c>
      <c r="AI25" s="784" t="s">
        <v>460</v>
      </c>
      <c r="AJ25" s="785" t="s">
        <v>454</v>
      </c>
      <c r="AK25" s="786" t="s">
        <v>455</v>
      </c>
      <c r="AL25" s="784" t="s">
        <v>456</v>
      </c>
      <c r="AM25" s="798" t="s">
        <v>440</v>
      </c>
      <c r="AN25" s="787" t="s">
        <v>467</v>
      </c>
      <c r="AO25" s="799" t="s">
        <v>457</v>
      </c>
      <c r="AP25" s="789">
        <v>76</v>
      </c>
      <c r="AQ25" s="776"/>
      <c r="AR25" s="776">
        <v>1</v>
      </c>
      <c r="AS25" s="776"/>
      <c r="AT25" s="776"/>
      <c r="AU25" s="791">
        <v>0</v>
      </c>
      <c r="AV25" s="800"/>
      <c r="AW25" s="776">
        <v>1100</v>
      </c>
      <c r="AX25" s="776">
        <v>6</v>
      </c>
      <c r="AY25" s="791">
        <v>6600</v>
      </c>
      <c r="AZ25" s="784" t="s">
        <v>464</v>
      </c>
      <c r="BA25" s="776">
        <v>9800</v>
      </c>
      <c r="BB25" s="776">
        <v>6</v>
      </c>
      <c r="BC25" s="791">
        <v>58800</v>
      </c>
      <c r="BD25" s="800" t="s">
        <v>565</v>
      </c>
      <c r="BE25" s="793"/>
      <c r="BF25" s="794"/>
      <c r="BG25" s="801"/>
      <c r="BH25" s="802" t="s">
        <v>468</v>
      </c>
      <c r="BI25" s="803"/>
      <c r="BJ25" s="1575"/>
      <c r="BK25" s="1576"/>
      <c r="BL25" s="711"/>
    </row>
    <row r="26" spans="1:64" ht="20.100000000000001" customHeight="1">
      <c r="A26" s="782"/>
      <c r="B26" s="783" t="str">
        <f t="shared" si="0"/>
        <v/>
      </c>
      <c r="C26" s="784"/>
      <c r="D26" s="785"/>
      <c r="E26" s="786"/>
      <c r="F26" s="784"/>
      <c r="G26" s="760"/>
      <c r="H26" s="787"/>
      <c r="I26" s="788"/>
      <c r="J26" s="789"/>
      <c r="K26" s="776"/>
      <c r="L26" s="790"/>
      <c r="M26" s="776"/>
      <c r="N26" s="790"/>
      <c r="O26" s="791">
        <f t="shared" si="2"/>
        <v>0</v>
      </c>
      <c r="P26" s="792"/>
      <c r="Q26" s="776"/>
      <c r="R26" s="790"/>
      <c r="S26" s="791">
        <f t="shared" si="1"/>
        <v>0</v>
      </c>
      <c r="T26" s="784"/>
      <c r="U26" s="776"/>
      <c r="V26" s="790"/>
      <c r="W26" s="791">
        <f t="shared" si="3"/>
        <v>0</v>
      </c>
      <c r="X26" s="792"/>
      <c r="Y26" s="793"/>
      <c r="Z26" s="794"/>
      <c r="AA26" s="795"/>
      <c r="AB26" s="796"/>
      <c r="AC26" s="797"/>
      <c r="AD26" s="1567"/>
      <c r="AE26" s="1568"/>
      <c r="AF26" s="711"/>
      <c r="AG26" s="782">
        <v>45590</v>
      </c>
      <c r="AH26" s="783" t="s">
        <v>37</v>
      </c>
      <c r="AI26" s="806"/>
      <c r="AJ26" s="785" t="s">
        <v>445</v>
      </c>
      <c r="AK26" s="786" t="s">
        <v>455</v>
      </c>
      <c r="AL26" s="784" t="s">
        <v>467</v>
      </c>
      <c r="AM26" s="798" t="s">
        <v>440</v>
      </c>
      <c r="AN26" s="787" t="s">
        <v>458</v>
      </c>
      <c r="AO26" s="799" t="s">
        <v>457</v>
      </c>
      <c r="AP26" s="789">
        <v>1.5</v>
      </c>
      <c r="AQ26" s="776"/>
      <c r="AR26" s="776">
        <v>1</v>
      </c>
      <c r="AS26" s="776"/>
      <c r="AT26" s="776"/>
      <c r="AU26" s="791">
        <v>0</v>
      </c>
      <c r="AV26" s="800"/>
      <c r="AW26" s="776">
        <v>1100</v>
      </c>
      <c r="AX26" s="776">
        <v>6</v>
      </c>
      <c r="AY26" s="791">
        <v>6600</v>
      </c>
      <c r="AZ26" s="784"/>
      <c r="BA26" s="807"/>
      <c r="BB26" s="776"/>
      <c r="BC26" s="791">
        <v>0</v>
      </c>
      <c r="BD26" s="800"/>
      <c r="BE26" s="793">
        <v>0.34722222222222227</v>
      </c>
      <c r="BF26" s="794">
        <v>0.6875</v>
      </c>
      <c r="BG26" s="801"/>
      <c r="BH26" s="802"/>
      <c r="BI26" s="803"/>
      <c r="BJ26" s="1573"/>
      <c r="BK26" s="1574"/>
      <c r="BL26" s="711"/>
    </row>
    <row r="27" spans="1:64" ht="20.100000000000001" customHeight="1">
      <c r="A27" s="782"/>
      <c r="B27" s="783" t="str">
        <f t="shared" si="0"/>
        <v/>
      </c>
      <c r="C27" s="784"/>
      <c r="D27" s="785"/>
      <c r="E27" s="786"/>
      <c r="F27" s="784"/>
      <c r="G27" s="760"/>
      <c r="H27" s="787"/>
      <c r="I27" s="788"/>
      <c r="J27" s="789"/>
      <c r="K27" s="776"/>
      <c r="L27" s="790"/>
      <c r="M27" s="776"/>
      <c r="N27" s="790"/>
      <c r="O27" s="791">
        <f t="shared" si="2"/>
        <v>0</v>
      </c>
      <c r="P27" s="792"/>
      <c r="Q27" s="776"/>
      <c r="R27" s="790"/>
      <c r="S27" s="791">
        <f t="shared" si="1"/>
        <v>0</v>
      </c>
      <c r="T27" s="784"/>
      <c r="U27" s="776"/>
      <c r="V27" s="790"/>
      <c r="W27" s="791">
        <f t="shared" si="3"/>
        <v>0</v>
      </c>
      <c r="X27" s="792"/>
      <c r="Y27" s="793"/>
      <c r="Z27" s="794"/>
      <c r="AA27" s="795"/>
      <c r="AB27" s="796"/>
      <c r="AC27" s="797"/>
      <c r="AD27" s="1567"/>
      <c r="AE27" s="1568"/>
      <c r="AF27" s="711"/>
      <c r="AG27" s="782"/>
      <c r="AH27" s="783"/>
      <c r="AI27" s="806"/>
      <c r="AJ27" s="785"/>
      <c r="AK27" s="808" t="s">
        <v>455</v>
      </c>
      <c r="AL27" s="784" t="s">
        <v>458</v>
      </c>
      <c r="AM27" s="798" t="s">
        <v>440</v>
      </c>
      <c r="AN27" s="787" t="s">
        <v>456</v>
      </c>
      <c r="AO27" s="799" t="s">
        <v>457</v>
      </c>
      <c r="AP27" s="789">
        <v>78</v>
      </c>
      <c r="AQ27" s="776"/>
      <c r="AR27" s="776">
        <v>1</v>
      </c>
      <c r="AS27" s="776"/>
      <c r="AT27" s="776"/>
      <c r="AU27" s="791">
        <v>0</v>
      </c>
      <c r="AV27" s="800"/>
      <c r="AW27" s="776"/>
      <c r="AX27" s="776"/>
      <c r="AY27" s="791">
        <v>0</v>
      </c>
      <c r="AZ27" s="784"/>
      <c r="BA27" s="807"/>
      <c r="BB27" s="776"/>
      <c r="BC27" s="791">
        <v>0</v>
      </c>
      <c r="BD27" s="800"/>
      <c r="BE27" s="793"/>
      <c r="BF27" s="794"/>
      <c r="BG27" s="801"/>
      <c r="BH27" s="802"/>
      <c r="BI27" s="803"/>
      <c r="BJ27" s="1573"/>
      <c r="BK27" s="1574"/>
      <c r="BL27" s="711"/>
    </row>
    <row r="28" spans="1:64" ht="20.100000000000001" customHeight="1">
      <c r="A28" s="782"/>
      <c r="B28" s="783"/>
      <c r="C28" s="784"/>
      <c r="D28" s="785"/>
      <c r="E28" s="786"/>
      <c r="F28" s="784"/>
      <c r="G28" s="760"/>
      <c r="H28" s="787"/>
      <c r="I28" s="788"/>
      <c r="J28" s="789"/>
      <c r="K28" s="776"/>
      <c r="L28" s="790"/>
      <c r="M28" s="776"/>
      <c r="N28" s="790"/>
      <c r="O28" s="791">
        <f t="shared" ref="O28:O30" si="4">(K28*L28)+(M28*N28)</f>
        <v>0</v>
      </c>
      <c r="P28" s="792"/>
      <c r="Q28" s="776"/>
      <c r="R28" s="790"/>
      <c r="S28" s="791">
        <f t="shared" ref="S28:S30" si="5">Q28*R28</f>
        <v>0</v>
      </c>
      <c r="T28" s="784"/>
      <c r="U28" s="776"/>
      <c r="V28" s="790"/>
      <c r="W28" s="791">
        <f t="shared" ref="W28:W30" si="6">U28*V28</f>
        <v>0</v>
      </c>
      <c r="X28" s="792"/>
      <c r="Y28" s="793"/>
      <c r="Z28" s="794"/>
      <c r="AA28" s="795"/>
      <c r="AB28" s="796"/>
      <c r="AC28" s="797"/>
      <c r="AD28" s="797"/>
      <c r="AE28" s="809"/>
      <c r="AF28" s="711"/>
      <c r="AG28" s="782"/>
      <c r="AH28" s="783"/>
      <c r="AI28" s="806"/>
      <c r="AJ28" s="785"/>
      <c r="AK28" s="808"/>
      <c r="AL28" s="784"/>
      <c r="AM28" s="798"/>
      <c r="AN28" s="787"/>
      <c r="AO28" s="799"/>
      <c r="AP28" s="789"/>
      <c r="AQ28" s="776"/>
      <c r="AR28" s="776"/>
      <c r="AS28" s="776"/>
      <c r="AT28" s="776"/>
      <c r="AU28" s="791">
        <v>0</v>
      </c>
      <c r="AV28" s="800"/>
      <c r="AW28" s="776"/>
      <c r="AX28" s="776"/>
      <c r="AY28" s="791">
        <v>0</v>
      </c>
      <c r="AZ28" s="784"/>
      <c r="BA28" s="807"/>
      <c r="BB28" s="776"/>
      <c r="BC28" s="791">
        <v>0</v>
      </c>
      <c r="BD28" s="800"/>
      <c r="BE28" s="793"/>
      <c r="BF28" s="794"/>
      <c r="BG28" s="801"/>
      <c r="BH28" s="802"/>
      <c r="BI28" s="803"/>
      <c r="BJ28" s="810"/>
      <c r="BK28" s="811"/>
      <c r="BL28" s="711"/>
    </row>
    <row r="29" spans="1:64" ht="20.100000000000001" customHeight="1">
      <c r="A29" s="782"/>
      <c r="B29" s="783" t="str">
        <f t="shared" si="0"/>
        <v/>
      </c>
      <c r="C29" s="784"/>
      <c r="D29" s="785"/>
      <c r="E29" s="786"/>
      <c r="F29" s="784"/>
      <c r="G29" s="760"/>
      <c r="H29" s="787"/>
      <c r="I29" s="788"/>
      <c r="J29" s="789"/>
      <c r="K29" s="776"/>
      <c r="L29" s="790"/>
      <c r="M29" s="776"/>
      <c r="N29" s="790"/>
      <c r="O29" s="791">
        <f t="shared" si="4"/>
        <v>0</v>
      </c>
      <c r="P29" s="792"/>
      <c r="Q29" s="776"/>
      <c r="R29" s="790"/>
      <c r="S29" s="791">
        <f t="shared" si="5"/>
        <v>0</v>
      </c>
      <c r="T29" s="784"/>
      <c r="U29" s="776"/>
      <c r="V29" s="790"/>
      <c r="W29" s="791">
        <f t="shared" si="6"/>
        <v>0</v>
      </c>
      <c r="X29" s="792"/>
      <c r="Y29" s="793"/>
      <c r="Z29" s="794"/>
      <c r="AA29" s="795"/>
      <c r="AB29" s="796"/>
      <c r="AC29" s="797"/>
      <c r="AD29" s="1567"/>
      <c r="AE29" s="1568"/>
      <c r="AF29" s="711"/>
      <c r="AG29" s="782">
        <v>45603</v>
      </c>
      <c r="AH29" s="783" t="s">
        <v>55</v>
      </c>
      <c r="AI29" s="806" t="s">
        <v>52</v>
      </c>
      <c r="AJ29" s="785" t="s">
        <v>469</v>
      </c>
      <c r="AK29" s="808" t="s">
        <v>455</v>
      </c>
      <c r="AL29" s="784" t="s">
        <v>456</v>
      </c>
      <c r="AM29" s="798" t="s">
        <v>518</v>
      </c>
      <c r="AN29" s="787" t="s">
        <v>458</v>
      </c>
      <c r="AO29" s="799" t="s">
        <v>457</v>
      </c>
      <c r="AP29" s="789">
        <v>20</v>
      </c>
      <c r="AQ29" s="776"/>
      <c r="AR29" s="776">
        <v>1</v>
      </c>
      <c r="AS29" s="776"/>
      <c r="AT29" s="776"/>
      <c r="AU29" s="791">
        <v>0</v>
      </c>
      <c r="AV29" s="800"/>
      <c r="AW29" s="776"/>
      <c r="AX29" s="776"/>
      <c r="AY29" s="791">
        <v>0</v>
      </c>
      <c r="AZ29" s="784"/>
      <c r="BA29" s="807"/>
      <c r="BB29" s="776"/>
      <c r="BC29" s="791">
        <v>0</v>
      </c>
      <c r="BD29" s="800"/>
      <c r="BE29" s="793">
        <v>0.33333333333333331</v>
      </c>
      <c r="BF29" s="794">
        <v>0.66666666666666663</v>
      </c>
      <c r="BG29" s="801"/>
      <c r="BH29" s="802"/>
      <c r="BI29" s="803"/>
      <c r="BJ29" s="1573"/>
      <c r="BK29" s="1574"/>
      <c r="BL29" s="711"/>
    </row>
    <row r="30" spans="1:64" ht="20.100000000000001" customHeight="1">
      <c r="A30" s="782"/>
      <c r="B30" s="783" t="str">
        <f t="shared" si="0"/>
        <v/>
      </c>
      <c r="C30" s="784"/>
      <c r="D30" s="785"/>
      <c r="E30" s="786"/>
      <c r="F30" s="784"/>
      <c r="G30" s="760"/>
      <c r="H30" s="787"/>
      <c r="I30" s="788"/>
      <c r="J30" s="789"/>
      <c r="K30" s="776"/>
      <c r="L30" s="790"/>
      <c r="M30" s="776"/>
      <c r="N30" s="790"/>
      <c r="O30" s="791">
        <f t="shared" si="4"/>
        <v>0</v>
      </c>
      <c r="P30" s="792"/>
      <c r="Q30" s="776"/>
      <c r="R30" s="790"/>
      <c r="S30" s="791">
        <f t="shared" si="5"/>
        <v>0</v>
      </c>
      <c r="T30" s="784"/>
      <c r="U30" s="776"/>
      <c r="V30" s="790"/>
      <c r="W30" s="791">
        <f t="shared" si="6"/>
        <v>0</v>
      </c>
      <c r="X30" s="792"/>
      <c r="Y30" s="793"/>
      <c r="Z30" s="794"/>
      <c r="AA30" s="795"/>
      <c r="AB30" s="796"/>
      <c r="AC30" s="797"/>
      <c r="AD30" s="1567"/>
      <c r="AE30" s="1568"/>
      <c r="AF30" s="711"/>
      <c r="AG30" s="782"/>
      <c r="AH30" s="783"/>
      <c r="AI30" s="806"/>
      <c r="AJ30" s="785"/>
      <c r="AK30" s="808"/>
      <c r="AL30" s="784"/>
      <c r="AM30" s="798"/>
      <c r="AN30" s="787"/>
      <c r="AO30" s="799"/>
      <c r="AP30" s="789"/>
      <c r="AQ30" s="776"/>
      <c r="AR30" s="776"/>
      <c r="AS30" s="776"/>
      <c r="AT30" s="776"/>
      <c r="AU30" s="791">
        <v>0</v>
      </c>
      <c r="AV30" s="800"/>
      <c r="AW30" s="776"/>
      <c r="AX30" s="776"/>
      <c r="AY30" s="791">
        <v>0</v>
      </c>
      <c r="AZ30" s="784"/>
      <c r="BA30" s="807"/>
      <c r="BB30" s="776"/>
      <c r="BC30" s="791">
        <v>0</v>
      </c>
      <c r="BD30" s="800"/>
      <c r="BE30" s="793"/>
      <c r="BF30" s="794"/>
      <c r="BG30" s="801"/>
      <c r="BH30" s="802"/>
      <c r="BI30" s="803"/>
      <c r="BJ30" s="1573"/>
      <c r="BK30" s="1574"/>
      <c r="BL30" s="711"/>
    </row>
    <row r="31" spans="1:64" ht="20.100000000000001" customHeight="1">
      <c r="A31" s="782"/>
      <c r="B31" s="783" t="str">
        <f t="shared" si="0"/>
        <v/>
      </c>
      <c r="C31" s="784"/>
      <c r="D31" s="785"/>
      <c r="E31" s="786"/>
      <c r="F31" s="784"/>
      <c r="G31" s="760"/>
      <c r="H31" s="787"/>
      <c r="I31" s="788"/>
      <c r="J31" s="789"/>
      <c r="K31" s="776"/>
      <c r="L31" s="790"/>
      <c r="M31" s="776"/>
      <c r="N31" s="790"/>
      <c r="O31" s="791">
        <f t="shared" si="2"/>
        <v>0</v>
      </c>
      <c r="P31" s="792"/>
      <c r="Q31" s="776"/>
      <c r="R31" s="790"/>
      <c r="S31" s="791">
        <f t="shared" si="1"/>
        <v>0</v>
      </c>
      <c r="T31" s="784"/>
      <c r="U31" s="776"/>
      <c r="V31" s="790"/>
      <c r="W31" s="791">
        <f t="shared" si="3"/>
        <v>0</v>
      </c>
      <c r="X31" s="792"/>
      <c r="Y31" s="793"/>
      <c r="Z31" s="794"/>
      <c r="AA31" s="795"/>
      <c r="AB31" s="796"/>
      <c r="AC31" s="797"/>
      <c r="AD31" s="1567"/>
      <c r="AE31" s="1568"/>
      <c r="AF31" s="711"/>
      <c r="AG31" s="782"/>
      <c r="AH31" s="783"/>
      <c r="AI31" s="806"/>
      <c r="AJ31" s="785"/>
      <c r="AK31" s="808"/>
      <c r="AL31" s="784"/>
      <c r="AM31" s="798"/>
      <c r="AN31" s="787"/>
      <c r="AO31" s="799"/>
      <c r="AP31" s="789"/>
      <c r="AQ31" s="776"/>
      <c r="AR31" s="776"/>
      <c r="AS31" s="776"/>
      <c r="AT31" s="776"/>
      <c r="AU31" s="791">
        <v>0</v>
      </c>
      <c r="AV31" s="800"/>
      <c r="AW31" s="776"/>
      <c r="AX31" s="776"/>
      <c r="AY31" s="791">
        <v>0</v>
      </c>
      <c r="AZ31" s="784"/>
      <c r="BA31" s="807"/>
      <c r="BB31" s="776"/>
      <c r="BC31" s="791">
        <v>0</v>
      </c>
      <c r="BD31" s="800"/>
      <c r="BE31" s="793"/>
      <c r="BF31" s="794"/>
      <c r="BG31" s="801"/>
      <c r="BH31" s="802"/>
      <c r="BI31" s="803"/>
      <c r="BJ31" s="1573"/>
      <c r="BK31" s="1574"/>
      <c r="BL31" s="711"/>
    </row>
    <row r="32" spans="1:64" ht="20.100000000000001" customHeight="1">
      <c r="A32" s="782"/>
      <c r="B32" s="783" t="str">
        <f t="shared" si="0"/>
        <v/>
      </c>
      <c r="C32" s="784"/>
      <c r="D32" s="785"/>
      <c r="E32" s="786"/>
      <c r="F32" s="784"/>
      <c r="G32" s="760"/>
      <c r="H32" s="787"/>
      <c r="I32" s="788"/>
      <c r="J32" s="789"/>
      <c r="K32" s="776"/>
      <c r="L32" s="790"/>
      <c r="M32" s="776"/>
      <c r="N32" s="790"/>
      <c r="O32" s="791">
        <f t="shared" si="2"/>
        <v>0</v>
      </c>
      <c r="P32" s="792"/>
      <c r="Q32" s="776"/>
      <c r="R32" s="790"/>
      <c r="S32" s="791">
        <f t="shared" si="1"/>
        <v>0</v>
      </c>
      <c r="T32" s="784"/>
      <c r="U32" s="776"/>
      <c r="V32" s="790"/>
      <c r="W32" s="791">
        <f t="shared" si="3"/>
        <v>0</v>
      </c>
      <c r="X32" s="792"/>
      <c r="Y32" s="793"/>
      <c r="Z32" s="794"/>
      <c r="AA32" s="795"/>
      <c r="AB32" s="796"/>
      <c r="AC32" s="797"/>
      <c r="AD32" s="1567"/>
      <c r="AE32" s="1568"/>
      <c r="AF32" s="711"/>
      <c r="AG32" s="782"/>
      <c r="AH32" s="783"/>
      <c r="AI32" s="806"/>
      <c r="AJ32" s="785"/>
      <c r="AK32" s="808"/>
      <c r="AL32" s="784"/>
      <c r="AM32" s="798"/>
      <c r="AN32" s="787"/>
      <c r="AO32" s="799"/>
      <c r="AP32" s="789"/>
      <c r="AQ32" s="776"/>
      <c r="AR32" s="776"/>
      <c r="AS32" s="776"/>
      <c r="AT32" s="776"/>
      <c r="AU32" s="791">
        <v>0</v>
      </c>
      <c r="AV32" s="800"/>
      <c r="AW32" s="776"/>
      <c r="AX32" s="776"/>
      <c r="AY32" s="791">
        <v>0</v>
      </c>
      <c r="AZ32" s="784"/>
      <c r="BA32" s="807"/>
      <c r="BB32" s="776"/>
      <c r="BC32" s="791">
        <v>0</v>
      </c>
      <c r="BD32" s="800"/>
      <c r="BE32" s="793"/>
      <c r="BF32" s="794"/>
      <c r="BG32" s="801"/>
      <c r="BH32" s="802"/>
      <c r="BI32" s="803"/>
      <c r="BJ32" s="1573"/>
      <c r="BK32" s="1574"/>
      <c r="BL32" s="711"/>
    </row>
    <row r="33" spans="1:64" ht="20.100000000000001" customHeight="1">
      <c r="A33" s="782"/>
      <c r="B33" s="783" t="str">
        <f t="shared" si="0"/>
        <v/>
      </c>
      <c r="C33" s="784"/>
      <c r="D33" s="785"/>
      <c r="E33" s="786"/>
      <c r="F33" s="784"/>
      <c r="G33" s="760"/>
      <c r="H33" s="787"/>
      <c r="I33" s="788"/>
      <c r="J33" s="789"/>
      <c r="K33" s="776"/>
      <c r="L33" s="790"/>
      <c r="M33" s="776"/>
      <c r="N33" s="790"/>
      <c r="O33" s="791">
        <f t="shared" si="2"/>
        <v>0</v>
      </c>
      <c r="P33" s="792"/>
      <c r="Q33" s="776"/>
      <c r="R33" s="790"/>
      <c r="S33" s="791">
        <f t="shared" si="1"/>
        <v>0</v>
      </c>
      <c r="T33" s="784"/>
      <c r="U33" s="776"/>
      <c r="V33" s="790"/>
      <c r="W33" s="791">
        <f t="shared" si="3"/>
        <v>0</v>
      </c>
      <c r="X33" s="792"/>
      <c r="Y33" s="793"/>
      <c r="Z33" s="794"/>
      <c r="AA33" s="795"/>
      <c r="AB33" s="796"/>
      <c r="AC33" s="797"/>
      <c r="AD33" s="1567"/>
      <c r="AE33" s="1568"/>
      <c r="AF33" s="711"/>
      <c r="AG33" s="782"/>
      <c r="AH33" s="783"/>
      <c r="AI33" s="806"/>
      <c r="AJ33" s="785"/>
      <c r="AK33" s="808"/>
      <c r="AL33" s="784"/>
      <c r="AM33" s="798"/>
      <c r="AN33" s="787"/>
      <c r="AO33" s="799"/>
      <c r="AP33" s="789"/>
      <c r="AQ33" s="776"/>
      <c r="AR33" s="776"/>
      <c r="AS33" s="776"/>
      <c r="AT33" s="776"/>
      <c r="AU33" s="791">
        <v>0</v>
      </c>
      <c r="AV33" s="800"/>
      <c r="AW33" s="776"/>
      <c r="AX33" s="776"/>
      <c r="AY33" s="791">
        <v>0</v>
      </c>
      <c r="AZ33" s="784"/>
      <c r="BA33" s="807"/>
      <c r="BB33" s="776"/>
      <c r="BC33" s="791">
        <v>0</v>
      </c>
      <c r="BD33" s="800"/>
      <c r="BE33" s="793"/>
      <c r="BF33" s="794"/>
      <c r="BG33" s="801"/>
      <c r="BH33" s="802"/>
      <c r="BI33" s="803"/>
      <c r="BJ33" s="1573"/>
      <c r="BK33" s="1574"/>
      <c r="BL33" s="711"/>
    </row>
    <row r="34" spans="1:64" ht="20.100000000000001" customHeight="1">
      <c r="A34" s="782"/>
      <c r="B34" s="783" t="str">
        <f t="shared" si="0"/>
        <v/>
      </c>
      <c r="C34" s="784"/>
      <c r="D34" s="785"/>
      <c r="E34" s="812"/>
      <c r="F34" s="784"/>
      <c r="G34" s="760"/>
      <c r="H34" s="787"/>
      <c r="I34" s="788"/>
      <c r="J34" s="789"/>
      <c r="K34" s="776"/>
      <c r="L34" s="790"/>
      <c r="M34" s="776"/>
      <c r="N34" s="790"/>
      <c r="O34" s="791">
        <f t="shared" si="2"/>
        <v>0</v>
      </c>
      <c r="P34" s="792"/>
      <c r="Q34" s="776"/>
      <c r="R34" s="790"/>
      <c r="S34" s="791">
        <f t="shared" si="1"/>
        <v>0</v>
      </c>
      <c r="T34" s="784"/>
      <c r="U34" s="776"/>
      <c r="V34" s="790"/>
      <c r="W34" s="791">
        <f t="shared" si="3"/>
        <v>0</v>
      </c>
      <c r="X34" s="792"/>
      <c r="Y34" s="793"/>
      <c r="Z34" s="794"/>
      <c r="AA34" s="795"/>
      <c r="AB34" s="796"/>
      <c r="AC34" s="797"/>
      <c r="AD34" s="1567"/>
      <c r="AE34" s="1568"/>
      <c r="AF34" s="711"/>
      <c r="AG34" s="782"/>
      <c r="AH34" s="783"/>
      <c r="AI34" s="806"/>
      <c r="AJ34" s="785"/>
      <c r="AK34" s="808"/>
      <c r="AL34" s="784"/>
      <c r="AM34" s="798"/>
      <c r="AN34" s="787"/>
      <c r="AO34" s="799"/>
      <c r="AP34" s="789"/>
      <c r="AQ34" s="776"/>
      <c r="AR34" s="776"/>
      <c r="AS34" s="776"/>
      <c r="AT34" s="776"/>
      <c r="AU34" s="791">
        <v>0</v>
      </c>
      <c r="AV34" s="800"/>
      <c r="AW34" s="776"/>
      <c r="AX34" s="776"/>
      <c r="AY34" s="791">
        <v>0</v>
      </c>
      <c r="AZ34" s="784"/>
      <c r="BA34" s="807"/>
      <c r="BB34" s="776"/>
      <c r="BC34" s="791">
        <v>0</v>
      </c>
      <c r="BD34" s="800"/>
      <c r="BE34" s="793"/>
      <c r="BF34" s="794"/>
      <c r="BG34" s="801"/>
      <c r="BH34" s="802"/>
      <c r="BI34" s="803"/>
      <c r="BJ34" s="1573"/>
      <c r="BK34" s="1574"/>
      <c r="BL34" s="711"/>
    </row>
    <row r="35" spans="1:64" ht="20.100000000000001" customHeight="1">
      <c r="A35" s="782"/>
      <c r="B35" s="783" t="str">
        <f t="shared" si="0"/>
        <v/>
      </c>
      <c r="C35" s="784"/>
      <c r="D35" s="785"/>
      <c r="E35" s="786"/>
      <c r="F35" s="784"/>
      <c r="G35" s="760"/>
      <c r="H35" s="787"/>
      <c r="I35" s="788"/>
      <c r="J35" s="789"/>
      <c r="K35" s="776"/>
      <c r="L35" s="790"/>
      <c r="M35" s="776"/>
      <c r="N35" s="790"/>
      <c r="O35" s="791">
        <f t="shared" si="2"/>
        <v>0</v>
      </c>
      <c r="P35" s="792"/>
      <c r="Q35" s="776"/>
      <c r="R35" s="790"/>
      <c r="S35" s="791">
        <f t="shared" si="1"/>
        <v>0</v>
      </c>
      <c r="T35" s="784"/>
      <c r="U35" s="776"/>
      <c r="V35" s="790"/>
      <c r="W35" s="791">
        <f t="shared" si="3"/>
        <v>0</v>
      </c>
      <c r="X35" s="792"/>
      <c r="Y35" s="793"/>
      <c r="Z35" s="794"/>
      <c r="AA35" s="795"/>
      <c r="AB35" s="796"/>
      <c r="AC35" s="797"/>
      <c r="AD35" s="1567"/>
      <c r="AE35" s="1568"/>
      <c r="AF35" s="711"/>
      <c r="AG35" s="782"/>
      <c r="AH35" s="783"/>
      <c r="AI35" s="806"/>
      <c r="AJ35" s="785"/>
      <c r="AK35" s="808"/>
      <c r="AL35" s="784"/>
      <c r="AM35" s="798"/>
      <c r="AN35" s="787"/>
      <c r="AO35" s="799"/>
      <c r="AP35" s="789"/>
      <c r="AQ35" s="776"/>
      <c r="AR35" s="776"/>
      <c r="AS35" s="776"/>
      <c r="AT35" s="776"/>
      <c r="AU35" s="791">
        <v>0</v>
      </c>
      <c r="AV35" s="800"/>
      <c r="AW35" s="776"/>
      <c r="AX35" s="776"/>
      <c r="AY35" s="791">
        <v>0</v>
      </c>
      <c r="AZ35" s="784"/>
      <c r="BA35" s="807"/>
      <c r="BB35" s="776"/>
      <c r="BC35" s="791">
        <v>0</v>
      </c>
      <c r="BD35" s="800"/>
      <c r="BE35" s="793"/>
      <c r="BF35" s="794"/>
      <c r="BG35" s="801"/>
      <c r="BH35" s="802"/>
      <c r="BI35" s="803"/>
      <c r="BJ35" s="1573"/>
      <c r="BK35" s="1574"/>
      <c r="BL35" s="711"/>
    </row>
    <row r="36" spans="1:64" ht="20.100000000000001" customHeight="1">
      <c r="A36" s="782"/>
      <c r="B36" s="783" t="str">
        <f t="shared" si="0"/>
        <v/>
      </c>
      <c r="C36" s="784"/>
      <c r="D36" s="785"/>
      <c r="E36" s="786"/>
      <c r="F36" s="784"/>
      <c r="G36" s="760"/>
      <c r="H36" s="787"/>
      <c r="I36" s="788"/>
      <c r="J36" s="789"/>
      <c r="K36" s="776"/>
      <c r="L36" s="790"/>
      <c r="M36" s="776"/>
      <c r="N36" s="790"/>
      <c r="O36" s="791">
        <f t="shared" si="2"/>
        <v>0</v>
      </c>
      <c r="P36" s="792"/>
      <c r="Q36" s="776"/>
      <c r="R36" s="790"/>
      <c r="S36" s="791">
        <f t="shared" si="1"/>
        <v>0</v>
      </c>
      <c r="T36" s="784"/>
      <c r="U36" s="776"/>
      <c r="V36" s="790"/>
      <c r="W36" s="791">
        <f t="shared" si="3"/>
        <v>0</v>
      </c>
      <c r="X36" s="792"/>
      <c r="Y36" s="793"/>
      <c r="Z36" s="794"/>
      <c r="AA36" s="795"/>
      <c r="AB36" s="796"/>
      <c r="AC36" s="797"/>
      <c r="AD36" s="1567"/>
      <c r="AE36" s="1568"/>
      <c r="AF36" s="711"/>
      <c r="AG36" s="782"/>
      <c r="AH36" s="783"/>
      <c r="AI36" s="784"/>
      <c r="AJ36" s="785"/>
      <c r="AK36" s="786"/>
      <c r="AL36" s="784"/>
      <c r="AM36" s="798"/>
      <c r="AN36" s="787"/>
      <c r="AO36" s="799"/>
      <c r="AP36" s="789"/>
      <c r="AQ36" s="776"/>
      <c r="AR36" s="776"/>
      <c r="AS36" s="776"/>
      <c r="AT36" s="776"/>
      <c r="AU36" s="791"/>
      <c r="AV36" s="800"/>
      <c r="AW36" s="776"/>
      <c r="AX36" s="776"/>
      <c r="AY36" s="791"/>
      <c r="AZ36" s="784"/>
      <c r="BA36" s="776"/>
      <c r="BB36" s="776"/>
      <c r="BC36" s="791">
        <v>0</v>
      </c>
      <c r="BD36" s="800"/>
      <c r="BE36" s="793"/>
      <c r="BF36" s="794"/>
      <c r="BG36" s="801"/>
      <c r="BH36" s="802"/>
      <c r="BI36" s="803"/>
      <c r="BJ36" s="1575"/>
      <c r="BK36" s="1576"/>
      <c r="BL36" s="711"/>
    </row>
    <row r="37" spans="1:64" ht="20.100000000000001" customHeight="1" thickBot="1">
      <c r="A37" s="782"/>
      <c r="B37" s="783" t="str">
        <f t="shared" si="0"/>
        <v/>
      </c>
      <c r="C37" s="784"/>
      <c r="D37" s="785"/>
      <c r="E37" s="786"/>
      <c r="F37" s="784"/>
      <c r="G37" s="760"/>
      <c r="H37" s="787"/>
      <c r="I37" s="788"/>
      <c r="J37" s="789"/>
      <c r="K37" s="776"/>
      <c r="L37" s="790"/>
      <c r="M37" s="776"/>
      <c r="N37" s="790"/>
      <c r="O37" s="791">
        <f t="shared" si="2"/>
        <v>0</v>
      </c>
      <c r="P37" s="792"/>
      <c r="Q37" s="776"/>
      <c r="R37" s="790"/>
      <c r="S37" s="791">
        <f t="shared" si="1"/>
        <v>0</v>
      </c>
      <c r="T37" s="784"/>
      <c r="U37" s="776"/>
      <c r="V37" s="790"/>
      <c r="W37" s="791">
        <f t="shared" si="3"/>
        <v>0</v>
      </c>
      <c r="X37" s="792"/>
      <c r="Y37" s="793"/>
      <c r="Z37" s="794"/>
      <c r="AA37" s="795"/>
      <c r="AB37" s="796"/>
      <c r="AC37" s="797"/>
      <c r="AD37" s="1567"/>
      <c r="AE37" s="1568"/>
      <c r="AF37" s="711"/>
      <c r="AG37" s="813"/>
      <c r="AH37" s="814" t="s">
        <v>61</v>
      </c>
      <c r="AI37" s="815"/>
      <c r="AJ37" s="816"/>
      <c r="AK37" s="817"/>
      <c r="AL37" s="815"/>
      <c r="AM37" s="818"/>
      <c r="AN37" s="819"/>
      <c r="AO37" s="820"/>
      <c r="AP37" s="821"/>
      <c r="AQ37" s="822"/>
      <c r="AR37" s="822"/>
      <c r="AS37" s="822"/>
      <c r="AT37" s="822"/>
      <c r="AU37" s="823">
        <v>0</v>
      </c>
      <c r="AV37" s="824"/>
      <c r="AW37" s="822"/>
      <c r="AX37" s="822"/>
      <c r="AY37" s="823">
        <v>0</v>
      </c>
      <c r="AZ37" s="815"/>
      <c r="BA37" s="822"/>
      <c r="BB37" s="822"/>
      <c r="BC37" s="823">
        <v>0</v>
      </c>
      <c r="BD37" s="824"/>
      <c r="BE37" s="825"/>
      <c r="BF37" s="826"/>
      <c r="BG37" s="827"/>
      <c r="BH37" s="828"/>
      <c r="BI37" s="829"/>
      <c r="BJ37" s="1573"/>
      <c r="BK37" s="1574"/>
      <c r="BL37" s="711"/>
    </row>
    <row r="38" spans="1:64" ht="20.100000000000001" customHeight="1" thickTop="1">
      <c r="A38" s="830"/>
      <c r="B38" s="783" t="str">
        <f t="shared" si="0"/>
        <v/>
      </c>
      <c r="C38" s="806"/>
      <c r="D38" s="785"/>
      <c r="E38" s="786"/>
      <c r="F38" s="806"/>
      <c r="G38" s="760"/>
      <c r="H38" s="831"/>
      <c r="I38" s="788"/>
      <c r="J38" s="789"/>
      <c r="K38" s="776"/>
      <c r="L38" s="790"/>
      <c r="M38" s="776"/>
      <c r="N38" s="790"/>
      <c r="O38" s="791">
        <f t="shared" si="2"/>
        <v>0</v>
      </c>
      <c r="P38" s="792"/>
      <c r="Q38" s="776"/>
      <c r="R38" s="790"/>
      <c r="S38" s="791">
        <f t="shared" si="1"/>
        <v>0</v>
      </c>
      <c r="T38" s="784"/>
      <c r="U38" s="776"/>
      <c r="V38" s="790"/>
      <c r="W38" s="791">
        <f t="shared" si="3"/>
        <v>0</v>
      </c>
      <c r="X38" s="832"/>
      <c r="Y38" s="793"/>
      <c r="Z38" s="794"/>
      <c r="AA38" s="795"/>
      <c r="AB38" s="796"/>
      <c r="AC38" s="797"/>
      <c r="AD38" s="1567"/>
      <c r="AE38" s="1568"/>
      <c r="AF38" s="711"/>
      <c r="AG38" s="833"/>
      <c r="AH38" s="834"/>
      <c r="AI38" s="835"/>
      <c r="AJ38" s="836"/>
      <c r="AK38" s="837"/>
      <c r="AL38" s="835"/>
      <c r="AM38" s="838"/>
      <c r="AN38" s="838"/>
      <c r="AO38" s="835"/>
      <c r="AP38" s="839"/>
      <c r="AQ38" s="840"/>
      <c r="AR38" s="841"/>
      <c r="AS38" s="842"/>
      <c r="AT38" s="841"/>
      <c r="AU38" s="843">
        <f>SUM(AU7:AU37)</f>
        <v>61560</v>
      </c>
      <c r="AV38" s="844"/>
      <c r="AW38" s="840"/>
      <c r="AX38" s="845"/>
      <c r="AY38" s="843">
        <f>SUM(AY7:AY37)</f>
        <v>35200</v>
      </c>
      <c r="AZ38" s="835"/>
      <c r="BA38" s="846"/>
      <c r="BB38" s="845"/>
      <c r="BC38" s="843">
        <f>SUM(BC7:BC37)</f>
        <v>98000</v>
      </c>
      <c r="BD38" s="844"/>
      <c r="BE38" s="847"/>
      <c r="BF38" s="847"/>
      <c r="BG38" s="847"/>
      <c r="BH38" s="847"/>
      <c r="BI38" s="847"/>
      <c r="BJ38" s="1571"/>
      <c r="BK38" s="1572"/>
      <c r="BL38" s="711"/>
    </row>
    <row r="39" spans="1:64" ht="20.100000000000001" customHeight="1">
      <c r="A39" s="830"/>
      <c r="B39" s="783" t="str">
        <f t="shared" si="0"/>
        <v/>
      </c>
      <c r="C39" s="806"/>
      <c r="D39" s="785"/>
      <c r="E39" s="786"/>
      <c r="F39" s="806"/>
      <c r="G39" s="760"/>
      <c r="H39" s="831"/>
      <c r="I39" s="788"/>
      <c r="J39" s="789"/>
      <c r="K39" s="776"/>
      <c r="L39" s="790"/>
      <c r="M39" s="776"/>
      <c r="N39" s="790"/>
      <c r="O39" s="791">
        <f t="shared" si="2"/>
        <v>0</v>
      </c>
      <c r="P39" s="792"/>
      <c r="Q39" s="776"/>
      <c r="R39" s="790"/>
      <c r="S39" s="791">
        <f t="shared" si="1"/>
        <v>0</v>
      </c>
      <c r="T39" s="784"/>
      <c r="U39" s="776"/>
      <c r="V39" s="790"/>
      <c r="W39" s="791">
        <f t="shared" si="3"/>
        <v>0</v>
      </c>
      <c r="X39" s="792"/>
      <c r="Y39" s="793"/>
      <c r="Z39" s="794"/>
      <c r="AA39" s="795"/>
      <c r="AB39" s="796"/>
      <c r="AC39" s="797"/>
      <c r="AD39" s="1567"/>
      <c r="AE39" s="1568"/>
      <c r="AF39" s="711"/>
      <c r="AG39" s="711"/>
      <c r="AH39" s="711"/>
      <c r="AI39" s="711"/>
      <c r="AJ39" s="744"/>
      <c r="AK39" s="744"/>
      <c r="AL39" s="744"/>
      <c r="AM39" s="744"/>
      <c r="AN39" s="744"/>
      <c r="AO39" s="744"/>
      <c r="AP39" s="744"/>
      <c r="AQ39" s="744"/>
      <c r="AR39" s="744"/>
      <c r="AS39" s="744"/>
      <c r="AT39" s="744"/>
      <c r="AU39" s="744"/>
      <c r="AV39" s="744"/>
      <c r="AW39" s="744"/>
      <c r="AX39" s="744"/>
      <c r="AY39" s="744"/>
      <c r="AZ39" s="744"/>
      <c r="BA39" s="744"/>
      <c r="BB39" s="744"/>
      <c r="BC39" s="744"/>
      <c r="BD39" s="744"/>
      <c r="BE39" s="744"/>
      <c r="BF39" s="744"/>
      <c r="BG39" s="744"/>
      <c r="BH39" s="744"/>
      <c r="BI39" s="744"/>
      <c r="BJ39" s="744"/>
      <c r="BK39" s="744"/>
      <c r="BL39" s="744"/>
    </row>
    <row r="40" spans="1:64" ht="20.100000000000001" customHeight="1">
      <c r="A40" s="830"/>
      <c r="B40" s="783" t="str">
        <f t="shared" si="0"/>
        <v/>
      </c>
      <c r="C40" s="806"/>
      <c r="D40" s="785"/>
      <c r="E40" s="786"/>
      <c r="F40" s="806"/>
      <c r="G40" s="760"/>
      <c r="H40" s="831"/>
      <c r="I40" s="788"/>
      <c r="J40" s="789"/>
      <c r="K40" s="776"/>
      <c r="L40" s="790"/>
      <c r="M40" s="776"/>
      <c r="N40" s="790"/>
      <c r="O40" s="791">
        <f t="shared" si="2"/>
        <v>0</v>
      </c>
      <c r="P40" s="792"/>
      <c r="Q40" s="776"/>
      <c r="R40" s="790"/>
      <c r="S40" s="791">
        <f t="shared" si="1"/>
        <v>0</v>
      </c>
      <c r="T40" s="784"/>
      <c r="U40" s="807"/>
      <c r="V40" s="790"/>
      <c r="W40" s="791">
        <f t="shared" si="3"/>
        <v>0</v>
      </c>
      <c r="X40" s="832"/>
      <c r="Y40" s="793"/>
      <c r="Z40" s="794"/>
      <c r="AA40" s="795"/>
      <c r="AB40" s="796"/>
      <c r="AC40" s="797"/>
      <c r="AD40" s="1567"/>
      <c r="AE40" s="1568"/>
      <c r="AF40" s="711"/>
      <c r="AG40" s="711"/>
      <c r="AH40" s="711"/>
      <c r="AI40" s="711"/>
      <c r="AJ40" s="744"/>
      <c r="AK40" s="848" t="s">
        <v>438</v>
      </c>
      <c r="AL40" s="848"/>
      <c r="AM40" s="848"/>
      <c r="AN40" s="848"/>
      <c r="AO40" s="848"/>
      <c r="AP40" s="849"/>
      <c r="AQ40" s="850"/>
      <c r="AR40" s="851"/>
      <c r="AS40" s="852"/>
      <c r="AT40" s="852"/>
      <c r="AU40" s="852">
        <v>51160</v>
      </c>
      <c r="AV40" s="852"/>
      <c r="AW40" s="853"/>
      <c r="AX40" s="853"/>
      <c r="AY40" s="852">
        <v>4400</v>
      </c>
      <c r="AZ40" s="848"/>
      <c r="BA40" s="853"/>
      <c r="BB40" s="853"/>
      <c r="BC40" s="852">
        <v>0</v>
      </c>
      <c r="BD40" s="852"/>
      <c r="BE40" s="728"/>
      <c r="BF40" s="728"/>
      <c r="BG40" s="728"/>
      <c r="BH40" s="854"/>
      <c r="BI40" s="854"/>
      <c r="BJ40" s="854"/>
      <c r="BK40" s="854"/>
      <c r="BL40" s="711"/>
    </row>
    <row r="41" spans="1:64" ht="20.100000000000001" customHeight="1">
      <c r="A41" s="830"/>
      <c r="B41" s="783" t="str">
        <f t="shared" si="0"/>
        <v/>
      </c>
      <c r="C41" s="806"/>
      <c r="D41" s="785"/>
      <c r="E41" s="786"/>
      <c r="F41" s="806"/>
      <c r="G41" s="760"/>
      <c r="H41" s="831"/>
      <c r="I41" s="788"/>
      <c r="J41" s="789"/>
      <c r="K41" s="776"/>
      <c r="L41" s="790"/>
      <c r="M41" s="776"/>
      <c r="N41" s="790"/>
      <c r="O41" s="791">
        <f t="shared" si="2"/>
        <v>0</v>
      </c>
      <c r="P41" s="792"/>
      <c r="Q41" s="776"/>
      <c r="R41" s="790"/>
      <c r="S41" s="791">
        <f t="shared" si="1"/>
        <v>0</v>
      </c>
      <c r="T41" s="806"/>
      <c r="U41" s="807"/>
      <c r="V41" s="790"/>
      <c r="W41" s="791">
        <f t="shared" si="3"/>
        <v>0</v>
      </c>
      <c r="X41" s="832"/>
      <c r="Y41" s="793"/>
      <c r="Z41" s="794"/>
      <c r="AA41" s="795"/>
      <c r="AB41" s="796"/>
      <c r="AC41" s="797"/>
      <c r="AD41" s="1567"/>
      <c r="AE41" s="1568"/>
      <c r="AF41" s="711"/>
      <c r="AG41" s="711"/>
      <c r="AH41" s="711"/>
      <c r="AI41" s="711"/>
      <c r="AJ41" s="744"/>
      <c r="AK41" s="855" t="s">
        <v>470</v>
      </c>
      <c r="AL41" s="855"/>
      <c r="AM41" s="855"/>
      <c r="AN41" s="855"/>
      <c r="AO41" s="855"/>
      <c r="AP41" s="856"/>
      <c r="AQ41" s="857"/>
      <c r="AR41" s="858"/>
      <c r="AS41" s="859"/>
      <c r="AT41" s="859"/>
      <c r="AU41" s="859">
        <v>10400</v>
      </c>
      <c r="AV41" s="859"/>
      <c r="AW41" s="860"/>
      <c r="AX41" s="860"/>
      <c r="AY41" s="859">
        <v>4400</v>
      </c>
      <c r="AZ41" s="861"/>
      <c r="BA41" s="860"/>
      <c r="BB41" s="860"/>
      <c r="BC41" s="859">
        <v>39200</v>
      </c>
      <c r="BD41" s="859"/>
      <c r="BE41" s="728"/>
      <c r="BF41" s="728"/>
      <c r="BG41" s="728"/>
      <c r="BH41" s="854"/>
      <c r="BI41" s="854"/>
      <c r="BJ41" s="854"/>
      <c r="BK41" s="854"/>
      <c r="BL41" s="711"/>
    </row>
    <row r="42" spans="1:64" ht="20.100000000000001" customHeight="1">
      <c r="A42" s="830"/>
      <c r="B42" s="783" t="str">
        <f t="shared" si="0"/>
        <v/>
      </c>
      <c r="C42" s="806"/>
      <c r="D42" s="785"/>
      <c r="E42" s="786"/>
      <c r="F42" s="806"/>
      <c r="G42" s="760"/>
      <c r="H42" s="831"/>
      <c r="I42" s="788"/>
      <c r="J42" s="789"/>
      <c r="K42" s="776"/>
      <c r="L42" s="790"/>
      <c r="M42" s="776"/>
      <c r="N42" s="790"/>
      <c r="O42" s="791">
        <f t="shared" si="2"/>
        <v>0</v>
      </c>
      <c r="P42" s="792"/>
      <c r="Q42" s="776"/>
      <c r="R42" s="790"/>
      <c r="S42" s="791">
        <f t="shared" si="1"/>
        <v>0</v>
      </c>
      <c r="T42" s="806"/>
      <c r="U42" s="807"/>
      <c r="V42" s="790"/>
      <c r="W42" s="791">
        <f t="shared" si="3"/>
        <v>0</v>
      </c>
      <c r="X42" s="832"/>
      <c r="Y42" s="793"/>
      <c r="Z42" s="794"/>
      <c r="AA42" s="795"/>
      <c r="AB42" s="796"/>
      <c r="AC42" s="797"/>
      <c r="AD42" s="1567"/>
      <c r="AE42" s="1568"/>
      <c r="AF42" s="711"/>
      <c r="AG42" s="711"/>
      <c r="AH42" s="711"/>
      <c r="AI42" s="711"/>
      <c r="AJ42" s="744"/>
      <c r="AK42" s="848" t="s">
        <v>12</v>
      </c>
      <c r="AL42" s="848"/>
      <c r="AM42" s="848"/>
      <c r="AN42" s="848"/>
      <c r="AO42" s="848"/>
      <c r="AP42" s="849"/>
      <c r="AQ42" s="850"/>
      <c r="AR42" s="851"/>
      <c r="AS42" s="852"/>
      <c r="AT42" s="852"/>
      <c r="AU42" s="852">
        <v>0</v>
      </c>
      <c r="AV42" s="852"/>
      <c r="AW42" s="853"/>
      <c r="AX42" s="853"/>
      <c r="AY42" s="852">
        <v>26400</v>
      </c>
      <c r="AZ42" s="848"/>
      <c r="BA42" s="853"/>
      <c r="BB42" s="853"/>
      <c r="BC42" s="852">
        <v>58800</v>
      </c>
      <c r="BD42" s="852"/>
      <c r="BE42" s="728"/>
      <c r="BF42" s="728"/>
      <c r="BG42" s="728"/>
      <c r="BH42" s="854"/>
      <c r="BI42" s="854"/>
      <c r="BJ42" s="854"/>
      <c r="BK42" s="854"/>
      <c r="BL42" s="711"/>
    </row>
    <row r="43" spans="1:64" ht="20.100000000000001" customHeight="1">
      <c r="A43" s="830"/>
      <c r="B43" s="783" t="str">
        <f t="shared" si="0"/>
        <v/>
      </c>
      <c r="C43" s="806"/>
      <c r="D43" s="785"/>
      <c r="E43" s="786"/>
      <c r="F43" s="806"/>
      <c r="G43" s="760"/>
      <c r="H43" s="831"/>
      <c r="I43" s="788"/>
      <c r="J43" s="789"/>
      <c r="K43" s="776"/>
      <c r="L43" s="790"/>
      <c r="M43" s="776"/>
      <c r="N43" s="790"/>
      <c r="O43" s="791">
        <f t="shared" si="2"/>
        <v>0</v>
      </c>
      <c r="P43" s="792"/>
      <c r="Q43" s="776"/>
      <c r="R43" s="790"/>
      <c r="S43" s="791">
        <f t="shared" si="1"/>
        <v>0</v>
      </c>
      <c r="T43" s="806"/>
      <c r="U43" s="807"/>
      <c r="V43" s="790"/>
      <c r="W43" s="791">
        <f t="shared" si="3"/>
        <v>0</v>
      </c>
      <c r="X43" s="832"/>
      <c r="Y43" s="793"/>
      <c r="Z43" s="794"/>
      <c r="AA43" s="795"/>
      <c r="AB43" s="796"/>
      <c r="AC43" s="797"/>
      <c r="AD43" s="1567"/>
      <c r="AE43" s="1568"/>
      <c r="AF43" s="711"/>
      <c r="AG43" s="711"/>
      <c r="AH43" s="711"/>
      <c r="AI43" s="711"/>
      <c r="AJ43" s="744"/>
      <c r="AK43" s="862" t="s">
        <v>471</v>
      </c>
      <c r="AL43" s="862"/>
      <c r="AM43" s="862"/>
      <c r="AN43" s="862"/>
      <c r="AO43" s="862"/>
      <c r="AP43" s="863"/>
      <c r="AQ43" s="864"/>
      <c r="AR43" s="865"/>
      <c r="AS43" s="866"/>
      <c r="AT43" s="866"/>
      <c r="AU43" s="866">
        <v>61560</v>
      </c>
      <c r="AV43" s="866"/>
      <c r="AW43" s="867"/>
      <c r="AX43" s="867"/>
      <c r="AY43" s="866">
        <v>35200</v>
      </c>
      <c r="AZ43" s="862"/>
      <c r="BA43" s="867"/>
      <c r="BB43" s="867"/>
      <c r="BC43" s="866">
        <v>98000</v>
      </c>
      <c r="BD43" s="866"/>
      <c r="BE43" s="728"/>
      <c r="BF43" s="728"/>
      <c r="BG43" s="728" t="s">
        <v>472</v>
      </c>
      <c r="BH43" s="866">
        <v>194760</v>
      </c>
      <c r="BI43" s="854"/>
      <c r="BJ43" s="854"/>
      <c r="BK43" s="854"/>
      <c r="BL43" s="711"/>
    </row>
    <row r="44" spans="1:64" ht="20.100000000000001" customHeight="1">
      <c r="A44" s="830"/>
      <c r="B44" s="783" t="str">
        <f t="shared" si="0"/>
        <v/>
      </c>
      <c r="C44" s="806"/>
      <c r="D44" s="785"/>
      <c r="E44" s="786"/>
      <c r="F44" s="806"/>
      <c r="G44" s="760"/>
      <c r="H44" s="831"/>
      <c r="I44" s="788"/>
      <c r="J44" s="789"/>
      <c r="K44" s="776"/>
      <c r="L44" s="790"/>
      <c r="M44" s="776"/>
      <c r="N44" s="790"/>
      <c r="O44" s="791">
        <f t="shared" si="2"/>
        <v>0</v>
      </c>
      <c r="P44" s="792"/>
      <c r="Q44" s="776"/>
      <c r="R44" s="790"/>
      <c r="S44" s="791">
        <f t="shared" si="1"/>
        <v>0</v>
      </c>
      <c r="T44" s="806"/>
      <c r="U44" s="807"/>
      <c r="V44" s="790"/>
      <c r="W44" s="791">
        <f t="shared" si="3"/>
        <v>0</v>
      </c>
      <c r="X44" s="832"/>
      <c r="Y44" s="793"/>
      <c r="Z44" s="794"/>
      <c r="AA44" s="795"/>
      <c r="AB44" s="796"/>
      <c r="AC44" s="797"/>
      <c r="AD44" s="1567"/>
      <c r="AE44" s="1568"/>
      <c r="AF44" s="711"/>
      <c r="AG44" s="711"/>
      <c r="AH44" s="711"/>
      <c r="AI44" s="711"/>
      <c r="AJ44" s="744"/>
      <c r="AK44" s="744"/>
      <c r="AL44" s="744"/>
      <c r="AM44" s="744"/>
      <c r="AN44" s="744"/>
      <c r="AO44" s="744"/>
      <c r="AP44" s="869"/>
      <c r="AQ44" s="711"/>
      <c r="AR44" s="870"/>
      <c r="AS44" s="854"/>
      <c r="AT44" s="854"/>
      <c r="AU44" s="854"/>
      <c r="AV44" s="854"/>
      <c r="AW44" s="871"/>
      <c r="AX44" s="871"/>
      <c r="AY44" s="871"/>
      <c r="AZ44" s="744"/>
      <c r="BA44" s="871"/>
      <c r="BB44" s="871"/>
      <c r="BC44" s="871"/>
      <c r="BD44" s="854"/>
      <c r="BE44" s="728"/>
      <c r="BF44" s="728"/>
      <c r="BG44" s="728"/>
      <c r="BH44" s="854"/>
      <c r="BI44" s="854"/>
      <c r="BJ44" s="854"/>
      <c r="BK44" s="854"/>
      <c r="BL44" s="711"/>
    </row>
    <row r="45" spans="1:64" ht="20.100000000000001" customHeight="1">
      <c r="A45" s="830"/>
      <c r="B45" s="783" t="str">
        <f t="shared" si="0"/>
        <v/>
      </c>
      <c r="C45" s="806"/>
      <c r="D45" s="785"/>
      <c r="E45" s="786"/>
      <c r="F45" s="806"/>
      <c r="G45" s="760"/>
      <c r="H45" s="831"/>
      <c r="I45" s="788"/>
      <c r="J45" s="789"/>
      <c r="K45" s="776"/>
      <c r="L45" s="790"/>
      <c r="M45" s="776"/>
      <c r="N45" s="790"/>
      <c r="O45" s="791">
        <f t="shared" si="2"/>
        <v>0</v>
      </c>
      <c r="P45" s="792"/>
      <c r="Q45" s="776"/>
      <c r="R45" s="790"/>
      <c r="S45" s="791">
        <f t="shared" si="1"/>
        <v>0</v>
      </c>
      <c r="T45" s="806"/>
      <c r="U45" s="807"/>
      <c r="V45" s="790"/>
      <c r="W45" s="791">
        <f t="shared" si="3"/>
        <v>0</v>
      </c>
      <c r="X45" s="832"/>
      <c r="Y45" s="793"/>
      <c r="Z45" s="794"/>
      <c r="AA45" s="795"/>
      <c r="AB45" s="796"/>
      <c r="AC45" s="797"/>
      <c r="AD45" s="1567"/>
      <c r="AE45" s="1568"/>
      <c r="AF45" s="711"/>
      <c r="AG45" s="711"/>
      <c r="AH45" s="711"/>
      <c r="AI45" s="711"/>
      <c r="AJ45" s="744"/>
      <c r="AK45" s="744"/>
      <c r="AL45" s="744"/>
      <c r="AM45" s="744"/>
      <c r="AN45" s="744"/>
      <c r="AO45" s="744"/>
      <c r="AP45" s="869"/>
      <c r="AQ45" s="711"/>
      <c r="AR45" s="870"/>
      <c r="AS45" s="854"/>
      <c r="AT45" s="854"/>
      <c r="AU45" s="854"/>
      <c r="AV45" s="854"/>
      <c r="AW45" s="871"/>
      <c r="AX45" s="871"/>
      <c r="AY45" s="871"/>
      <c r="AZ45" s="744"/>
      <c r="BA45" s="871"/>
      <c r="BB45" s="871"/>
      <c r="BC45" s="871"/>
      <c r="BD45" s="854"/>
      <c r="BE45" s="728"/>
      <c r="BF45" s="728"/>
      <c r="BG45" s="728"/>
      <c r="BH45" s="854"/>
      <c r="BI45" s="854"/>
      <c r="BJ45" s="854"/>
      <c r="BK45" s="854"/>
      <c r="BL45" s="711"/>
    </row>
    <row r="46" spans="1:64" ht="20.100000000000001" customHeight="1">
      <c r="A46" s="830"/>
      <c r="B46" s="783" t="str">
        <f t="shared" si="0"/>
        <v/>
      </c>
      <c r="C46" s="806"/>
      <c r="D46" s="785"/>
      <c r="E46" s="786"/>
      <c r="F46" s="806"/>
      <c r="G46" s="760"/>
      <c r="H46" s="831"/>
      <c r="I46" s="788"/>
      <c r="J46" s="789"/>
      <c r="K46" s="776"/>
      <c r="L46" s="790"/>
      <c r="M46" s="776"/>
      <c r="N46" s="790"/>
      <c r="O46" s="791">
        <f t="shared" si="2"/>
        <v>0</v>
      </c>
      <c r="P46" s="792"/>
      <c r="Q46" s="776"/>
      <c r="R46" s="790"/>
      <c r="S46" s="791">
        <f t="shared" si="1"/>
        <v>0</v>
      </c>
      <c r="T46" s="806"/>
      <c r="U46" s="807"/>
      <c r="V46" s="790"/>
      <c r="W46" s="791">
        <f t="shared" si="3"/>
        <v>0</v>
      </c>
      <c r="X46" s="832"/>
      <c r="Y46" s="793"/>
      <c r="Z46" s="794"/>
      <c r="AA46" s="795"/>
      <c r="AB46" s="796"/>
      <c r="AC46" s="797"/>
      <c r="AD46" s="1567"/>
      <c r="AE46" s="1568"/>
      <c r="AF46" s="711"/>
      <c r="AG46" s="711"/>
      <c r="AH46" s="711"/>
      <c r="AI46" s="711"/>
      <c r="AJ46" s="744"/>
      <c r="AK46" s="744"/>
      <c r="AL46" s="744"/>
      <c r="AM46" s="744"/>
      <c r="AN46" s="744"/>
      <c r="AO46" s="744"/>
      <c r="AP46" s="869"/>
      <c r="AQ46" s="711"/>
      <c r="AR46" s="870"/>
      <c r="AS46" s="854"/>
      <c r="AT46" s="854"/>
      <c r="AU46" s="854"/>
      <c r="AV46" s="854"/>
      <c r="AW46" s="871"/>
      <c r="AX46" s="871"/>
      <c r="AY46" s="871"/>
      <c r="AZ46" s="744"/>
      <c r="BA46" s="871"/>
      <c r="BB46" s="871"/>
      <c r="BC46" s="871"/>
      <c r="BD46" s="854"/>
      <c r="BE46" s="728"/>
      <c r="BF46" s="728"/>
      <c r="BG46" s="728"/>
      <c r="BH46" s="854"/>
      <c r="BI46" s="854"/>
      <c r="BJ46" s="854"/>
      <c r="BK46" s="854"/>
      <c r="BL46" s="711"/>
    </row>
    <row r="47" spans="1:64" ht="20.100000000000001" customHeight="1">
      <c r="A47" s="830"/>
      <c r="B47" s="783" t="str">
        <f t="shared" si="0"/>
        <v/>
      </c>
      <c r="C47" s="806"/>
      <c r="D47" s="785"/>
      <c r="E47" s="786"/>
      <c r="F47" s="806"/>
      <c r="G47" s="760"/>
      <c r="H47" s="831"/>
      <c r="I47" s="788"/>
      <c r="J47" s="789"/>
      <c r="K47" s="776"/>
      <c r="L47" s="790"/>
      <c r="M47" s="776"/>
      <c r="N47" s="790"/>
      <c r="O47" s="791">
        <f t="shared" si="2"/>
        <v>0</v>
      </c>
      <c r="P47" s="792"/>
      <c r="Q47" s="776"/>
      <c r="R47" s="790"/>
      <c r="S47" s="791">
        <f t="shared" si="1"/>
        <v>0</v>
      </c>
      <c r="T47" s="806"/>
      <c r="U47" s="807"/>
      <c r="V47" s="790"/>
      <c r="W47" s="791">
        <f t="shared" si="3"/>
        <v>0</v>
      </c>
      <c r="X47" s="832"/>
      <c r="Y47" s="793"/>
      <c r="Z47" s="794"/>
      <c r="AA47" s="795"/>
      <c r="AB47" s="796"/>
      <c r="AC47" s="797"/>
      <c r="AD47" s="1567"/>
      <c r="AE47" s="1568"/>
      <c r="AF47" s="711"/>
      <c r="AG47" s="711"/>
      <c r="AH47" s="711"/>
      <c r="AI47" s="711"/>
      <c r="AJ47" s="744"/>
      <c r="AK47" s="744"/>
      <c r="AL47" s="744"/>
      <c r="AM47" s="744"/>
      <c r="AN47" s="744"/>
      <c r="AO47" s="744"/>
      <c r="AP47" s="869"/>
      <c r="AQ47" s="711"/>
      <c r="AR47" s="870"/>
      <c r="AS47" s="854"/>
      <c r="AT47" s="854"/>
      <c r="AU47" s="854"/>
      <c r="AV47" s="854"/>
      <c r="AW47" s="871"/>
      <c r="AX47" s="871"/>
      <c r="AY47" s="871"/>
      <c r="AZ47" s="744"/>
      <c r="BA47" s="871"/>
      <c r="BB47" s="871"/>
      <c r="BC47" s="871"/>
      <c r="BD47" s="854"/>
      <c r="BE47" s="728"/>
      <c r="BF47" s="728"/>
      <c r="BG47" s="728"/>
      <c r="BH47" s="854"/>
      <c r="BI47" s="854"/>
      <c r="BJ47" s="854"/>
      <c r="BK47" s="854"/>
      <c r="BL47" s="711"/>
    </row>
    <row r="48" spans="1:64" ht="20.100000000000001" customHeight="1">
      <c r="A48" s="830"/>
      <c r="B48" s="783" t="str">
        <f t="shared" si="0"/>
        <v/>
      </c>
      <c r="C48" s="806"/>
      <c r="D48" s="785"/>
      <c r="E48" s="786"/>
      <c r="F48" s="806"/>
      <c r="G48" s="760"/>
      <c r="H48" s="831"/>
      <c r="I48" s="788"/>
      <c r="J48" s="789"/>
      <c r="K48" s="776"/>
      <c r="L48" s="790"/>
      <c r="M48" s="776"/>
      <c r="N48" s="790"/>
      <c r="O48" s="791">
        <f t="shared" si="2"/>
        <v>0</v>
      </c>
      <c r="P48" s="792"/>
      <c r="Q48" s="776"/>
      <c r="R48" s="790"/>
      <c r="S48" s="791">
        <f t="shared" si="1"/>
        <v>0</v>
      </c>
      <c r="T48" s="806"/>
      <c r="U48" s="807"/>
      <c r="V48" s="790"/>
      <c r="W48" s="791">
        <f t="shared" si="3"/>
        <v>0</v>
      </c>
      <c r="X48" s="832"/>
      <c r="Y48" s="793"/>
      <c r="Z48" s="794"/>
      <c r="AA48" s="795"/>
      <c r="AB48" s="796"/>
      <c r="AC48" s="797"/>
      <c r="AD48" s="1567"/>
      <c r="AE48" s="1568"/>
      <c r="AF48" s="711"/>
      <c r="AG48" s="711"/>
      <c r="AH48" s="711"/>
      <c r="AI48" s="711"/>
      <c r="AJ48" s="744"/>
      <c r="AK48" s="744"/>
      <c r="AL48" s="744"/>
      <c r="AM48" s="744"/>
      <c r="AN48" s="744"/>
      <c r="AO48" s="744"/>
      <c r="AP48" s="869"/>
      <c r="AQ48" s="711"/>
      <c r="AR48" s="870"/>
      <c r="AS48" s="854"/>
      <c r="AT48" s="854"/>
      <c r="AU48" s="854"/>
      <c r="AV48" s="854"/>
      <c r="AW48" s="871"/>
      <c r="AX48" s="871"/>
      <c r="AY48" s="871"/>
      <c r="AZ48" s="744"/>
      <c r="BA48" s="871"/>
      <c r="BB48" s="871"/>
      <c r="BC48" s="871"/>
      <c r="BD48" s="854"/>
      <c r="BE48" s="728"/>
      <c r="BF48" s="728"/>
      <c r="BG48" s="728"/>
      <c r="BH48" s="854"/>
      <c r="BI48" s="854"/>
      <c r="BJ48" s="854"/>
      <c r="BK48" s="854"/>
      <c r="BL48" s="711"/>
    </row>
    <row r="49" spans="1:64" ht="20.100000000000001" customHeight="1">
      <c r="A49" s="830"/>
      <c r="B49" s="783" t="str">
        <f t="shared" si="0"/>
        <v/>
      </c>
      <c r="C49" s="806"/>
      <c r="D49" s="785"/>
      <c r="E49" s="786"/>
      <c r="F49" s="806"/>
      <c r="G49" s="760"/>
      <c r="H49" s="831"/>
      <c r="I49" s="788"/>
      <c r="J49" s="789"/>
      <c r="K49" s="776"/>
      <c r="L49" s="790"/>
      <c r="M49" s="776"/>
      <c r="N49" s="790"/>
      <c r="O49" s="791">
        <f t="shared" si="2"/>
        <v>0</v>
      </c>
      <c r="P49" s="792"/>
      <c r="Q49" s="776"/>
      <c r="R49" s="790"/>
      <c r="S49" s="791">
        <f t="shared" si="1"/>
        <v>0</v>
      </c>
      <c r="T49" s="806"/>
      <c r="U49" s="807"/>
      <c r="V49" s="790"/>
      <c r="W49" s="791">
        <f t="shared" si="3"/>
        <v>0</v>
      </c>
      <c r="X49" s="832"/>
      <c r="Y49" s="793"/>
      <c r="Z49" s="794"/>
      <c r="AA49" s="795"/>
      <c r="AB49" s="796"/>
      <c r="AC49" s="797"/>
      <c r="AD49" s="1567"/>
      <c r="AE49" s="1568"/>
      <c r="AF49" s="711"/>
      <c r="AG49" s="711"/>
      <c r="AH49" s="711"/>
      <c r="AI49" s="711"/>
      <c r="AJ49" s="744"/>
      <c r="AK49" s="744"/>
      <c r="AL49" s="744"/>
      <c r="AM49" s="744"/>
      <c r="AN49" s="744"/>
      <c r="AO49" s="744"/>
      <c r="AP49" s="869"/>
      <c r="AQ49" s="711"/>
      <c r="AR49" s="870"/>
      <c r="AS49" s="854"/>
      <c r="AT49" s="854"/>
      <c r="AU49" s="854"/>
      <c r="AV49" s="854"/>
      <c r="AW49" s="871"/>
      <c r="AX49" s="871"/>
      <c r="AY49" s="871"/>
      <c r="AZ49" s="744"/>
      <c r="BA49" s="871"/>
      <c r="BB49" s="871"/>
      <c r="BC49" s="871"/>
      <c r="BD49" s="854"/>
      <c r="BE49" s="728"/>
      <c r="BF49" s="728"/>
      <c r="BG49" s="728"/>
      <c r="BH49" s="854"/>
      <c r="BI49" s="854"/>
      <c r="BJ49" s="854"/>
      <c r="BK49" s="854"/>
      <c r="BL49" s="711"/>
    </row>
    <row r="50" spans="1:64" ht="20.100000000000001" customHeight="1">
      <c r="A50" s="830"/>
      <c r="B50" s="783" t="str">
        <f t="shared" si="0"/>
        <v/>
      </c>
      <c r="C50" s="806"/>
      <c r="D50" s="785"/>
      <c r="E50" s="786"/>
      <c r="F50" s="806"/>
      <c r="G50" s="760"/>
      <c r="H50" s="831"/>
      <c r="I50" s="788"/>
      <c r="J50" s="789"/>
      <c r="K50" s="776"/>
      <c r="L50" s="790"/>
      <c r="M50" s="776"/>
      <c r="N50" s="790"/>
      <c r="O50" s="791">
        <f t="shared" si="2"/>
        <v>0</v>
      </c>
      <c r="P50" s="792"/>
      <c r="Q50" s="776"/>
      <c r="R50" s="790"/>
      <c r="S50" s="791">
        <f t="shared" si="1"/>
        <v>0</v>
      </c>
      <c r="T50" s="806"/>
      <c r="U50" s="807"/>
      <c r="V50" s="790"/>
      <c r="W50" s="791">
        <f t="shared" si="3"/>
        <v>0</v>
      </c>
      <c r="X50" s="832"/>
      <c r="Y50" s="793"/>
      <c r="Z50" s="794"/>
      <c r="AA50" s="795"/>
      <c r="AB50" s="796"/>
      <c r="AC50" s="797"/>
      <c r="AD50" s="1567"/>
      <c r="AE50" s="1568"/>
      <c r="AF50" s="711"/>
      <c r="AG50" s="711"/>
      <c r="AH50" s="711"/>
      <c r="AI50" s="711"/>
      <c r="AJ50" s="744"/>
      <c r="AK50" s="744"/>
      <c r="AL50" s="744"/>
      <c r="AM50" s="744"/>
      <c r="AN50" s="744"/>
      <c r="AO50" s="744"/>
      <c r="AP50" s="869"/>
      <c r="AQ50" s="711"/>
      <c r="AR50" s="870"/>
      <c r="AS50" s="854"/>
      <c r="AT50" s="854"/>
      <c r="AU50" s="854"/>
      <c r="AV50" s="854"/>
      <c r="AW50" s="871"/>
      <c r="AX50" s="871"/>
      <c r="AY50" s="871"/>
      <c r="AZ50" s="744"/>
      <c r="BA50" s="871"/>
      <c r="BB50" s="871"/>
      <c r="BC50" s="871"/>
      <c r="BD50" s="854"/>
      <c r="BE50" s="728"/>
      <c r="BF50" s="728"/>
      <c r="BG50" s="728"/>
      <c r="BH50" s="854"/>
      <c r="BI50" s="854"/>
      <c r="BJ50" s="854"/>
      <c r="BK50" s="854"/>
      <c r="BL50" s="711"/>
    </row>
    <row r="51" spans="1:64" ht="20.100000000000001" customHeight="1">
      <c r="A51" s="830"/>
      <c r="B51" s="783" t="str">
        <f t="shared" si="0"/>
        <v/>
      </c>
      <c r="C51" s="806"/>
      <c r="D51" s="785"/>
      <c r="E51" s="786"/>
      <c r="F51" s="806"/>
      <c r="G51" s="760"/>
      <c r="H51" s="831"/>
      <c r="I51" s="788"/>
      <c r="J51" s="789"/>
      <c r="K51" s="776"/>
      <c r="L51" s="790"/>
      <c r="M51" s="776"/>
      <c r="N51" s="790"/>
      <c r="O51" s="791">
        <f t="shared" si="2"/>
        <v>0</v>
      </c>
      <c r="P51" s="792"/>
      <c r="Q51" s="776"/>
      <c r="R51" s="790"/>
      <c r="S51" s="791">
        <f t="shared" si="1"/>
        <v>0</v>
      </c>
      <c r="T51" s="806"/>
      <c r="U51" s="807"/>
      <c r="V51" s="790"/>
      <c r="W51" s="791">
        <f t="shared" si="3"/>
        <v>0</v>
      </c>
      <c r="X51" s="832"/>
      <c r="Y51" s="793"/>
      <c r="Z51" s="794"/>
      <c r="AA51" s="795"/>
      <c r="AB51" s="796"/>
      <c r="AC51" s="797"/>
      <c r="AD51" s="1567"/>
      <c r="AE51" s="1568"/>
      <c r="AF51" s="711"/>
      <c r="AG51" s="711"/>
      <c r="AH51" s="711"/>
      <c r="AI51" s="711"/>
      <c r="AJ51" s="744"/>
      <c r="AK51" s="744"/>
      <c r="AL51" s="744"/>
      <c r="AM51" s="744"/>
      <c r="AN51" s="744"/>
      <c r="AO51" s="744"/>
      <c r="AP51" s="869"/>
      <c r="AQ51" s="711"/>
      <c r="AR51" s="870"/>
      <c r="AS51" s="854"/>
      <c r="AT51" s="854"/>
      <c r="AU51" s="854"/>
      <c r="AV51" s="854"/>
      <c r="AW51" s="871"/>
      <c r="AX51" s="871"/>
      <c r="AY51" s="871"/>
      <c r="AZ51" s="744"/>
      <c r="BA51" s="871"/>
      <c r="BB51" s="871"/>
      <c r="BC51" s="871"/>
      <c r="BD51" s="854"/>
      <c r="BE51" s="728"/>
      <c r="BF51" s="728"/>
      <c r="BG51" s="728"/>
      <c r="BH51" s="854"/>
      <c r="BI51" s="854"/>
      <c r="BJ51" s="854"/>
      <c r="BK51" s="854"/>
      <c r="BL51" s="711"/>
    </row>
    <row r="52" spans="1:64" ht="20.100000000000001" customHeight="1">
      <c r="A52" s="830"/>
      <c r="B52" s="783" t="str">
        <f t="shared" si="0"/>
        <v/>
      </c>
      <c r="C52" s="806"/>
      <c r="D52" s="785"/>
      <c r="E52" s="786"/>
      <c r="F52" s="806"/>
      <c r="G52" s="760"/>
      <c r="H52" s="831"/>
      <c r="I52" s="788"/>
      <c r="J52" s="789"/>
      <c r="K52" s="776"/>
      <c r="L52" s="790"/>
      <c r="M52" s="776"/>
      <c r="N52" s="790"/>
      <c r="O52" s="791">
        <f t="shared" si="2"/>
        <v>0</v>
      </c>
      <c r="P52" s="792"/>
      <c r="Q52" s="776"/>
      <c r="R52" s="790"/>
      <c r="S52" s="791">
        <f t="shared" si="1"/>
        <v>0</v>
      </c>
      <c r="T52" s="806"/>
      <c r="U52" s="807"/>
      <c r="V52" s="790"/>
      <c r="W52" s="791">
        <f t="shared" si="3"/>
        <v>0</v>
      </c>
      <c r="X52" s="832"/>
      <c r="Y52" s="793"/>
      <c r="Z52" s="794"/>
      <c r="AA52" s="795"/>
      <c r="AB52" s="796"/>
      <c r="AC52" s="797"/>
      <c r="AD52" s="1567"/>
      <c r="AE52" s="1568"/>
      <c r="AF52" s="711"/>
      <c r="AG52" s="711"/>
      <c r="AH52" s="711"/>
      <c r="AI52" s="711"/>
      <c r="AJ52" s="744"/>
      <c r="AK52" s="744"/>
      <c r="AL52" s="744"/>
      <c r="AM52" s="744"/>
      <c r="AN52" s="744"/>
      <c r="AO52" s="744"/>
      <c r="AP52" s="869"/>
      <c r="AQ52" s="711"/>
      <c r="AR52" s="870"/>
      <c r="AS52" s="854"/>
      <c r="AT52" s="854"/>
      <c r="AU52" s="854"/>
      <c r="AV52" s="854"/>
      <c r="AW52" s="871"/>
      <c r="AX52" s="871"/>
      <c r="AY52" s="871"/>
      <c r="AZ52" s="744"/>
      <c r="BA52" s="871"/>
      <c r="BB52" s="871"/>
      <c r="BC52" s="871"/>
      <c r="BD52" s="854"/>
      <c r="BE52" s="728"/>
      <c r="BF52" s="728"/>
      <c r="BG52" s="728"/>
      <c r="BH52" s="854"/>
      <c r="BI52" s="854"/>
      <c r="BJ52" s="854"/>
      <c r="BK52" s="854"/>
      <c r="BL52" s="711"/>
    </row>
    <row r="53" spans="1:64" ht="20.100000000000001" customHeight="1">
      <c r="A53" s="830"/>
      <c r="B53" s="783" t="str">
        <f t="shared" si="0"/>
        <v/>
      </c>
      <c r="C53" s="806"/>
      <c r="D53" s="785"/>
      <c r="E53" s="808"/>
      <c r="F53" s="806"/>
      <c r="G53" s="760"/>
      <c r="H53" s="831"/>
      <c r="I53" s="788"/>
      <c r="J53" s="789"/>
      <c r="K53" s="776"/>
      <c r="L53" s="790"/>
      <c r="M53" s="776"/>
      <c r="N53" s="790"/>
      <c r="O53" s="791">
        <f t="shared" si="2"/>
        <v>0</v>
      </c>
      <c r="P53" s="792"/>
      <c r="Q53" s="776"/>
      <c r="R53" s="790"/>
      <c r="S53" s="791">
        <f t="shared" si="1"/>
        <v>0</v>
      </c>
      <c r="T53" s="806"/>
      <c r="U53" s="807"/>
      <c r="V53" s="790"/>
      <c r="W53" s="791">
        <f t="shared" si="3"/>
        <v>0</v>
      </c>
      <c r="X53" s="832"/>
      <c r="Y53" s="793"/>
      <c r="Z53" s="794"/>
      <c r="AA53" s="795"/>
      <c r="AB53" s="796"/>
      <c r="AC53" s="797"/>
      <c r="AD53" s="1567"/>
      <c r="AE53" s="1568"/>
      <c r="AF53" s="711"/>
      <c r="AG53" s="711"/>
      <c r="AH53" s="711"/>
      <c r="AI53" s="711"/>
      <c r="AJ53" s="744"/>
      <c r="AK53" s="744"/>
      <c r="AL53" s="744"/>
      <c r="AM53" s="744"/>
      <c r="AN53" s="744"/>
      <c r="AO53" s="744"/>
      <c r="AP53" s="869"/>
      <c r="AQ53" s="711"/>
      <c r="AR53" s="870"/>
      <c r="AS53" s="854"/>
      <c r="AT53" s="854"/>
      <c r="AU53" s="854"/>
      <c r="AV53" s="854"/>
      <c r="AW53" s="871"/>
      <c r="AX53" s="871"/>
      <c r="AY53" s="871"/>
      <c r="AZ53" s="744"/>
      <c r="BA53" s="871"/>
      <c r="BB53" s="871"/>
      <c r="BC53" s="871"/>
      <c r="BD53" s="854"/>
      <c r="BE53" s="728"/>
      <c r="BF53" s="728"/>
      <c r="BG53" s="728"/>
      <c r="BH53" s="854"/>
      <c r="BI53" s="854"/>
      <c r="BJ53" s="854"/>
      <c r="BK53" s="854"/>
      <c r="BL53" s="711"/>
    </row>
    <row r="54" spans="1:64" ht="20.100000000000001" customHeight="1">
      <c r="A54" s="830"/>
      <c r="B54" s="783" t="str">
        <f t="shared" si="0"/>
        <v/>
      </c>
      <c r="C54" s="806"/>
      <c r="D54" s="785"/>
      <c r="E54" s="808"/>
      <c r="F54" s="806"/>
      <c r="G54" s="760"/>
      <c r="H54" s="831"/>
      <c r="I54" s="788"/>
      <c r="J54" s="789"/>
      <c r="K54" s="776"/>
      <c r="L54" s="790"/>
      <c r="M54" s="776"/>
      <c r="N54" s="790"/>
      <c r="O54" s="791">
        <f t="shared" si="2"/>
        <v>0</v>
      </c>
      <c r="P54" s="792"/>
      <c r="Q54" s="776"/>
      <c r="R54" s="790"/>
      <c r="S54" s="791">
        <f t="shared" si="1"/>
        <v>0</v>
      </c>
      <c r="T54" s="806"/>
      <c r="U54" s="807"/>
      <c r="V54" s="790"/>
      <c r="W54" s="791">
        <f t="shared" si="3"/>
        <v>0</v>
      </c>
      <c r="X54" s="832"/>
      <c r="Y54" s="793"/>
      <c r="Z54" s="794"/>
      <c r="AA54" s="795"/>
      <c r="AB54" s="796"/>
      <c r="AC54" s="797"/>
      <c r="AD54" s="1567"/>
      <c r="AE54" s="1568"/>
      <c r="AF54" s="711"/>
      <c r="AG54" s="711"/>
      <c r="AH54" s="711"/>
      <c r="AI54" s="711"/>
      <c r="AJ54" s="744"/>
      <c r="AK54" s="744"/>
      <c r="AL54" s="744"/>
      <c r="AM54" s="744"/>
      <c r="AN54" s="744"/>
      <c r="AO54" s="744"/>
      <c r="AP54" s="869"/>
      <c r="AQ54" s="711"/>
      <c r="AR54" s="870"/>
      <c r="AS54" s="854"/>
      <c r="AT54" s="854"/>
      <c r="AU54" s="854"/>
      <c r="AV54" s="854"/>
      <c r="AW54" s="871"/>
      <c r="AX54" s="871"/>
      <c r="AY54" s="871"/>
      <c r="AZ54" s="744"/>
      <c r="BA54" s="871"/>
      <c r="BB54" s="871"/>
      <c r="BC54" s="871"/>
      <c r="BD54" s="854"/>
      <c r="BE54" s="728"/>
      <c r="BF54" s="728"/>
      <c r="BG54" s="728"/>
      <c r="BH54" s="854"/>
      <c r="BI54" s="854"/>
      <c r="BJ54" s="854"/>
      <c r="BK54" s="854"/>
      <c r="BL54" s="711"/>
    </row>
    <row r="55" spans="1:64" ht="20.100000000000001" customHeight="1">
      <c r="A55" s="830"/>
      <c r="B55" s="783" t="str">
        <f t="shared" si="0"/>
        <v/>
      </c>
      <c r="C55" s="784"/>
      <c r="D55" s="872"/>
      <c r="E55" s="808"/>
      <c r="F55" s="806"/>
      <c r="G55" s="760"/>
      <c r="H55" s="831"/>
      <c r="I55" s="788"/>
      <c r="J55" s="789"/>
      <c r="K55" s="776"/>
      <c r="L55" s="790"/>
      <c r="M55" s="776"/>
      <c r="N55" s="790"/>
      <c r="O55" s="791">
        <f t="shared" si="2"/>
        <v>0</v>
      </c>
      <c r="P55" s="792"/>
      <c r="Q55" s="776"/>
      <c r="R55" s="790"/>
      <c r="S55" s="791">
        <f t="shared" si="1"/>
        <v>0</v>
      </c>
      <c r="T55" s="806"/>
      <c r="U55" s="807"/>
      <c r="V55" s="790"/>
      <c r="W55" s="791">
        <f t="shared" si="3"/>
        <v>0</v>
      </c>
      <c r="X55" s="832"/>
      <c r="Y55" s="793"/>
      <c r="Z55" s="794"/>
      <c r="AA55" s="795"/>
      <c r="AB55" s="796"/>
      <c r="AC55" s="797"/>
      <c r="AD55" s="1567"/>
      <c r="AE55" s="1568"/>
      <c r="AF55" s="711"/>
      <c r="AG55" s="711"/>
      <c r="AH55" s="711"/>
      <c r="AI55" s="711"/>
      <c r="AJ55" s="744"/>
      <c r="AK55" s="744"/>
      <c r="AL55" s="744"/>
      <c r="AM55" s="744"/>
      <c r="AN55" s="744"/>
      <c r="AO55" s="744"/>
      <c r="AP55" s="869"/>
      <c r="AQ55" s="711"/>
      <c r="AR55" s="870"/>
      <c r="AS55" s="854"/>
      <c r="AT55" s="854"/>
      <c r="AU55" s="854"/>
      <c r="AV55" s="854"/>
      <c r="AW55" s="871"/>
      <c r="AX55" s="871"/>
      <c r="AY55" s="871"/>
      <c r="AZ55" s="744"/>
      <c r="BA55" s="871"/>
      <c r="BB55" s="871"/>
      <c r="BC55" s="871"/>
      <c r="BD55" s="854"/>
      <c r="BE55" s="728"/>
      <c r="BF55" s="728"/>
      <c r="BG55" s="728"/>
      <c r="BH55" s="854"/>
      <c r="BI55" s="854"/>
      <c r="BJ55" s="854"/>
      <c r="BK55" s="854"/>
      <c r="BL55" s="711"/>
    </row>
    <row r="56" spans="1:64" ht="20.100000000000001" customHeight="1">
      <c r="A56" s="830"/>
      <c r="B56" s="783" t="str">
        <f t="shared" si="0"/>
        <v/>
      </c>
      <c r="C56" s="806"/>
      <c r="D56" s="785"/>
      <c r="E56" s="808"/>
      <c r="F56" s="806"/>
      <c r="G56" s="760"/>
      <c r="H56" s="831"/>
      <c r="I56" s="788"/>
      <c r="J56" s="789"/>
      <c r="K56" s="776"/>
      <c r="L56" s="790"/>
      <c r="M56" s="776"/>
      <c r="N56" s="790"/>
      <c r="O56" s="791">
        <f t="shared" si="2"/>
        <v>0</v>
      </c>
      <c r="P56" s="792"/>
      <c r="Q56" s="776"/>
      <c r="R56" s="790"/>
      <c r="S56" s="791">
        <f t="shared" si="1"/>
        <v>0</v>
      </c>
      <c r="T56" s="806"/>
      <c r="U56" s="807"/>
      <c r="V56" s="790"/>
      <c r="W56" s="791">
        <f t="shared" si="3"/>
        <v>0</v>
      </c>
      <c r="X56" s="832"/>
      <c r="Y56" s="793"/>
      <c r="Z56" s="794"/>
      <c r="AA56" s="795"/>
      <c r="AB56" s="796"/>
      <c r="AC56" s="797"/>
      <c r="AD56" s="1567"/>
      <c r="AE56" s="1568"/>
      <c r="AF56" s="711"/>
      <c r="AG56" s="711"/>
      <c r="AH56" s="711"/>
      <c r="AI56" s="711"/>
      <c r="AJ56" s="744"/>
      <c r="AK56" s="744"/>
      <c r="AL56" s="744"/>
      <c r="AM56" s="744"/>
      <c r="AN56" s="744"/>
      <c r="AO56" s="744"/>
      <c r="AP56" s="869"/>
      <c r="AQ56" s="711"/>
      <c r="AR56" s="870"/>
      <c r="AS56" s="854"/>
      <c r="AT56" s="854"/>
      <c r="AU56" s="854"/>
      <c r="AV56" s="854"/>
      <c r="AW56" s="871"/>
      <c r="AX56" s="871"/>
      <c r="AY56" s="871"/>
      <c r="AZ56" s="744"/>
      <c r="BA56" s="871"/>
      <c r="BB56" s="871"/>
      <c r="BC56" s="871"/>
      <c r="BD56" s="854"/>
      <c r="BE56" s="728"/>
      <c r="BF56" s="728"/>
      <c r="BG56" s="728"/>
      <c r="BH56" s="854"/>
      <c r="BI56" s="854"/>
      <c r="BJ56" s="854"/>
      <c r="BK56" s="854"/>
      <c r="BL56" s="711"/>
    </row>
    <row r="57" spans="1:64" ht="20.100000000000001" customHeight="1">
      <c r="A57" s="830"/>
      <c r="B57" s="783" t="str">
        <f t="shared" si="0"/>
        <v/>
      </c>
      <c r="C57" s="806"/>
      <c r="D57" s="785"/>
      <c r="E57" s="808"/>
      <c r="F57" s="806"/>
      <c r="G57" s="760"/>
      <c r="H57" s="831"/>
      <c r="I57" s="788"/>
      <c r="J57" s="789"/>
      <c r="K57" s="776"/>
      <c r="L57" s="790"/>
      <c r="M57" s="776"/>
      <c r="N57" s="790"/>
      <c r="O57" s="791">
        <f t="shared" si="2"/>
        <v>0</v>
      </c>
      <c r="P57" s="792"/>
      <c r="Q57" s="776"/>
      <c r="R57" s="790"/>
      <c r="S57" s="873">
        <f t="shared" si="1"/>
        <v>0</v>
      </c>
      <c r="T57" s="806"/>
      <c r="U57" s="807"/>
      <c r="V57" s="790"/>
      <c r="W57" s="791">
        <f t="shared" si="3"/>
        <v>0</v>
      </c>
      <c r="X57" s="832"/>
      <c r="Y57" s="793"/>
      <c r="Z57" s="794"/>
      <c r="AA57" s="795"/>
      <c r="AB57" s="796"/>
      <c r="AC57" s="797"/>
      <c r="AD57" s="1567"/>
      <c r="AE57" s="1568"/>
      <c r="AF57" s="711"/>
      <c r="AG57" s="711"/>
      <c r="AH57" s="711"/>
      <c r="AI57" s="711"/>
      <c r="AJ57" s="744"/>
      <c r="AK57" s="744"/>
      <c r="AL57" s="744"/>
      <c r="AM57" s="744"/>
      <c r="AN57" s="744"/>
      <c r="AO57" s="744"/>
      <c r="AP57" s="869"/>
      <c r="AQ57" s="711"/>
      <c r="AR57" s="870"/>
      <c r="AS57" s="854"/>
      <c r="AT57" s="854"/>
      <c r="AU57" s="854"/>
      <c r="AV57" s="854"/>
      <c r="AW57" s="871"/>
      <c r="AX57" s="871"/>
      <c r="AY57" s="871"/>
      <c r="AZ57" s="744"/>
      <c r="BA57" s="871"/>
      <c r="BB57" s="871"/>
      <c r="BC57" s="871"/>
      <c r="BD57" s="854"/>
      <c r="BE57" s="728"/>
      <c r="BF57" s="728"/>
      <c r="BG57" s="728"/>
      <c r="BH57" s="854"/>
      <c r="BI57" s="854"/>
      <c r="BJ57" s="854"/>
      <c r="BK57" s="854"/>
      <c r="BL57" s="711"/>
    </row>
    <row r="58" spans="1:64" ht="20.100000000000001" customHeight="1">
      <c r="A58" s="830"/>
      <c r="B58" s="783" t="str">
        <f t="shared" si="0"/>
        <v/>
      </c>
      <c r="C58" s="806"/>
      <c r="D58" s="785"/>
      <c r="E58" s="808"/>
      <c r="F58" s="806"/>
      <c r="G58" s="760"/>
      <c r="H58" s="831"/>
      <c r="I58" s="788"/>
      <c r="J58" s="789"/>
      <c r="K58" s="776"/>
      <c r="L58" s="790"/>
      <c r="M58" s="776"/>
      <c r="N58" s="790"/>
      <c r="O58" s="791">
        <f t="shared" si="2"/>
        <v>0</v>
      </c>
      <c r="P58" s="792"/>
      <c r="Q58" s="776"/>
      <c r="R58" s="790"/>
      <c r="S58" s="873">
        <f t="shared" si="1"/>
        <v>0</v>
      </c>
      <c r="T58" s="806"/>
      <c r="U58" s="807"/>
      <c r="V58" s="790"/>
      <c r="W58" s="791">
        <f t="shared" si="3"/>
        <v>0</v>
      </c>
      <c r="X58" s="832"/>
      <c r="Y58" s="793"/>
      <c r="Z58" s="794"/>
      <c r="AA58" s="795"/>
      <c r="AB58" s="796"/>
      <c r="AC58" s="797"/>
      <c r="AD58" s="1567"/>
      <c r="AE58" s="1568"/>
      <c r="AF58" s="711"/>
      <c r="AG58" s="711"/>
      <c r="AH58" s="711"/>
      <c r="AI58" s="711"/>
      <c r="AJ58" s="744"/>
      <c r="AK58" s="744"/>
      <c r="AL58" s="744"/>
      <c r="AM58" s="744"/>
      <c r="AN58" s="744"/>
      <c r="AO58" s="744"/>
      <c r="AP58" s="869"/>
      <c r="AQ58" s="711"/>
      <c r="AR58" s="870"/>
      <c r="AS58" s="854"/>
      <c r="AT58" s="854"/>
      <c r="AU58" s="854"/>
      <c r="AV58" s="854"/>
      <c r="AW58" s="871"/>
      <c r="AX58" s="871"/>
      <c r="AY58" s="871"/>
      <c r="AZ58" s="744"/>
      <c r="BA58" s="871"/>
      <c r="BB58" s="871"/>
      <c r="BC58" s="871"/>
      <c r="BD58" s="854"/>
      <c r="BE58" s="728"/>
      <c r="BF58" s="728"/>
      <c r="BG58" s="728"/>
      <c r="BH58" s="854"/>
      <c r="BI58" s="854"/>
      <c r="BJ58" s="854"/>
      <c r="BK58" s="854"/>
      <c r="BL58" s="711"/>
    </row>
    <row r="59" spans="1:64" ht="20.100000000000001" customHeight="1">
      <c r="A59" s="782"/>
      <c r="B59" s="783" t="str">
        <f t="shared" si="0"/>
        <v/>
      </c>
      <c r="C59" s="806"/>
      <c r="D59" s="785"/>
      <c r="E59" s="808"/>
      <c r="F59" s="784"/>
      <c r="G59" s="760"/>
      <c r="H59" s="787"/>
      <c r="I59" s="788"/>
      <c r="J59" s="789"/>
      <c r="K59" s="776"/>
      <c r="L59" s="790"/>
      <c r="M59" s="776"/>
      <c r="N59" s="790"/>
      <c r="O59" s="791">
        <f t="shared" si="2"/>
        <v>0</v>
      </c>
      <c r="P59" s="792"/>
      <c r="Q59" s="776"/>
      <c r="R59" s="790"/>
      <c r="S59" s="791">
        <f t="shared" si="1"/>
        <v>0</v>
      </c>
      <c r="T59" s="784"/>
      <c r="U59" s="807"/>
      <c r="V59" s="790"/>
      <c r="W59" s="791">
        <f t="shared" si="3"/>
        <v>0</v>
      </c>
      <c r="X59" s="792"/>
      <c r="Y59" s="793"/>
      <c r="Z59" s="794"/>
      <c r="AA59" s="795"/>
      <c r="AB59" s="796"/>
      <c r="AC59" s="797"/>
      <c r="AD59" s="1567"/>
      <c r="AE59" s="1568"/>
      <c r="AF59" s="711"/>
      <c r="AG59" s="711"/>
      <c r="AH59" s="711"/>
      <c r="AI59" s="711"/>
      <c r="AJ59" s="744"/>
      <c r="AK59" s="744"/>
      <c r="AL59" s="744"/>
      <c r="AM59" s="744"/>
      <c r="AN59" s="744"/>
      <c r="AO59" s="744"/>
      <c r="AP59" s="869"/>
      <c r="AQ59" s="711"/>
      <c r="AR59" s="870"/>
      <c r="AS59" s="854"/>
      <c r="AT59" s="854"/>
      <c r="AU59" s="854"/>
      <c r="AV59" s="854"/>
      <c r="AW59" s="871"/>
      <c r="AX59" s="871"/>
      <c r="AY59" s="871"/>
      <c r="AZ59" s="744"/>
      <c r="BA59" s="871"/>
      <c r="BB59" s="871"/>
      <c r="BC59" s="871"/>
      <c r="BD59" s="854"/>
      <c r="BE59" s="728"/>
      <c r="BF59" s="728"/>
      <c r="BG59" s="728"/>
      <c r="BH59" s="854"/>
      <c r="BI59" s="854"/>
      <c r="BJ59" s="854"/>
      <c r="BK59" s="854"/>
      <c r="BL59" s="711"/>
    </row>
    <row r="60" spans="1:64" ht="20.100000000000001" customHeight="1">
      <c r="A60" s="782"/>
      <c r="B60" s="783" t="str">
        <f t="shared" si="0"/>
        <v/>
      </c>
      <c r="C60" s="806"/>
      <c r="D60" s="785"/>
      <c r="E60" s="808"/>
      <c r="F60" s="784"/>
      <c r="G60" s="760"/>
      <c r="H60" s="787"/>
      <c r="I60" s="788"/>
      <c r="J60" s="789"/>
      <c r="K60" s="776"/>
      <c r="L60" s="790"/>
      <c r="M60" s="776"/>
      <c r="N60" s="790"/>
      <c r="O60" s="791">
        <f t="shared" si="2"/>
        <v>0</v>
      </c>
      <c r="P60" s="792"/>
      <c r="Q60" s="776"/>
      <c r="R60" s="790"/>
      <c r="S60" s="791">
        <f t="shared" si="1"/>
        <v>0</v>
      </c>
      <c r="T60" s="784"/>
      <c r="U60" s="807"/>
      <c r="V60" s="790"/>
      <c r="W60" s="791">
        <f t="shared" si="3"/>
        <v>0</v>
      </c>
      <c r="X60" s="792"/>
      <c r="Y60" s="793"/>
      <c r="Z60" s="794"/>
      <c r="AA60" s="795"/>
      <c r="AB60" s="796"/>
      <c r="AC60" s="797"/>
      <c r="AD60" s="1567"/>
      <c r="AE60" s="1568"/>
      <c r="AF60" s="711"/>
      <c r="AG60" s="711"/>
      <c r="AH60" s="711"/>
      <c r="AI60" s="711"/>
      <c r="AJ60" s="744"/>
      <c r="AK60" s="744"/>
      <c r="AL60" s="744"/>
      <c r="AM60" s="744"/>
      <c r="AN60" s="744"/>
      <c r="AO60" s="744"/>
      <c r="AP60" s="869"/>
      <c r="AQ60" s="711"/>
      <c r="AR60" s="870"/>
      <c r="AS60" s="854"/>
      <c r="AT60" s="854"/>
      <c r="AU60" s="854"/>
      <c r="AV60" s="854"/>
      <c r="AW60" s="871"/>
      <c r="AX60" s="871"/>
      <c r="AY60" s="871"/>
      <c r="AZ60" s="744"/>
      <c r="BA60" s="871"/>
      <c r="BB60" s="871"/>
      <c r="BC60" s="871"/>
      <c r="BD60" s="854"/>
      <c r="BE60" s="728"/>
      <c r="BF60" s="728"/>
      <c r="BG60" s="728"/>
      <c r="BH60" s="854"/>
      <c r="BI60" s="854"/>
      <c r="BJ60" s="854"/>
      <c r="BK60" s="854"/>
      <c r="BL60" s="711"/>
    </row>
    <row r="61" spans="1:64" ht="20.100000000000001" customHeight="1">
      <c r="A61" s="782"/>
      <c r="B61" s="783" t="str">
        <f t="shared" si="0"/>
        <v/>
      </c>
      <c r="C61" s="806"/>
      <c r="D61" s="785"/>
      <c r="E61" s="808"/>
      <c r="F61" s="784"/>
      <c r="G61" s="760"/>
      <c r="H61" s="787"/>
      <c r="I61" s="788"/>
      <c r="J61" s="789"/>
      <c r="K61" s="776"/>
      <c r="L61" s="790"/>
      <c r="M61" s="776"/>
      <c r="N61" s="790"/>
      <c r="O61" s="791">
        <f t="shared" si="2"/>
        <v>0</v>
      </c>
      <c r="P61" s="792"/>
      <c r="Q61" s="776"/>
      <c r="R61" s="790"/>
      <c r="S61" s="791">
        <f t="shared" si="1"/>
        <v>0</v>
      </c>
      <c r="T61" s="784"/>
      <c r="U61" s="807"/>
      <c r="V61" s="790"/>
      <c r="W61" s="791">
        <f t="shared" si="3"/>
        <v>0</v>
      </c>
      <c r="X61" s="792"/>
      <c r="Y61" s="793"/>
      <c r="Z61" s="794"/>
      <c r="AA61" s="795"/>
      <c r="AB61" s="796"/>
      <c r="AC61" s="797"/>
      <c r="AD61" s="1567"/>
      <c r="AE61" s="1568"/>
      <c r="AF61" s="711"/>
      <c r="AG61" s="711"/>
      <c r="AH61" s="711"/>
      <c r="AI61" s="711"/>
      <c r="AJ61" s="744"/>
      <c r="AK61" s="744"/>
      <c r="AL61" s="744"/>
      <c r="AM61" s="744"/>
      <c r="AN61" s="744"/>
      <c r="AO61" s="744"/>
      <c r="AP61" s="869"/>
      <c r="AQ61" s="711"/>
      <c r="AR61" s="870"/>
      <c r="AS61" s="854"/>
      <c r="AT61" s="854"/>
      <c r="AU61" s="854"/>
      <c r="AV61" s="854"/>
      <c r="AW61" s="871"/>
      <c r="AX61" s="871"/>
      <c r="AY61" s="871"/>
      <c r="AZ61" s="744"/>
      <c r="BA61" s="871"/>
      <c r="BB61" s="871"/>
      <c r="BC61" s="871"/>
      <c r="BD61" s="854"/>
      <c r="BE61" s="728"/>
      <c r="BF61" s="728"/>
      <c r="BG61" s="728"/>
      <c r="BH61" s="854"/>
      <c r="BI61" s="854"/>
      <c r="BJ61" s="854"/>
      <c r="BK61" s="854"/>
      <c r="BL61" s="711"/>
    </row>
    <row r="62" spans="1:64" ht="20.100000000000001" customHeight="1">
      <c r="A62" s="782"/>
      <c r="B62" s="783" t="str">
        <f t="shared" si="0"/>
        <v/>
      </c>
      <c r="C62" s="806"/>
      <c r="D62" s="785"/>
      <c r="E62" s="808"/>
      <c r="F62" s="784"/>
      <c r="G62" s="760"/>
      <c r="H62" s="787"/>
      <c r="I62" s="788"/>
      <c r="J62" s="789"/>
      <c r="K62" s="776"/>
      <c r="L62" s="790"/>
      <c r="M62" s="776"/>
      <c r="N62" s="790"/>
      <c r="O62" s="791">
        <f t="shared" si="2"/>
        <v>0</v>
      </c>
      <c r="P62" s="792"/>
      <c r="Q62" s="776"/>
      <c r="R62" s="790"/>
      <c r="S62" s="791">
        <f t="shared" si="1"/>
        <v>0</v>
      </c>
      <c r="T62" s="784"/>
      <c r="U62" s="807"/>
      <c r="V62" s="790"/>
      <c r="W62" s="791">
        <f t="shared" si="3"/>
        <v>0</v>
      </c>
      <c r="X62" s="792"/>
      <c r="Y62" s="793"/>
      <c r="Z62" s="794"/>
      <c r="AA62" s="795"/>
      <c r="AB62" s="796"/>
      <c r="AC62" s="797"/>
      <c r="AD62" s="1567"/>
      <c r="AE62" s="1568"/>
      <c r="AF62" s="711"/>
      <c r="AG62" s="711"/>
      <c r="AH62" s="711"/>
      <c r="AI62" s="711"/>
      <c r="AJ62" s="744"/>
      <c r="AK62" s="744"/>
      <c r="AL62" s="744"/>
      <c r="AM62" s="744"/>
      <c r="AN62" s="744"/>
      <c r="AO62" s="744"/>
      <c r="AP62" s="869"/>
      <c r="AQ62" s="711"/>
      <c r="AR62" s="870"/>
      <c r="AS62" s="854"/>
      <c r="AT62" s="854"/>
      <c r="AU62" s="854"/>
      <c r="AV62" s="854"/>
      <c r="AW62" s="871"/>
      <c r="AX62" s="871"/>
      <c r="AY62" s="871"/>
      <c r="AZ62" s="744"/>
      <c r="BA62" s="871"/>
      <c r="BB62" s="871"/>
      <c r="BC62" s="871"/>
      <c r="BD62" s="854"/>
      <c r="BE62" s="728"/>
      <c r="BF62" s="728"/>
      <c r="BG62" s="728"/>
      <c r="BH62" s="854"/>
      <c r="BI62" s="854"/>
      <c r="BJ62" s="854"/>
      <c r="BK62" s="854"/>
      <c r="BL62" s="711"/>
    </row>
    <row r="63" spans="1:64" ht="20.100000000000001" customHeight="1">
      <c r="A63" s="782"/>
      <c r="B63" s="783" t="str">
        <f t="shared" si="0"/>
        <v/>
      </c>
      <c r="C63" s="806"/>
      <c r="D63" s="785"/>
      <c r="E63" s="808"/>
      <c r="F63" s="784"/>
      <c r="G63" s="760"/>
      <c r="H63" s="787"/>
      <c r="I63" s="788"/>
      <c r="J63" s="789"/>
      <c r="K63" s="776"/>
      <c r="L63" s="790"/>
      <c r="M63" s="776"/>
      <c r="N63" s="790"/>
      <c r="O63" s="791">
        <f t="shared" si="2"/>
        <v>0</v>
      </c>
      <c r="P63" s="792"/>
      <c r="Q63" s="776"/>
      <c r="R63" s="790"/>
      <c r="S63" s="791">
        <f t="shared" si="1"/>
        <v>0</v>
      </c>
      <c r="T63" s="784"/>
      <c r="U63" s="807"/>
      <c r="V63" s="790"/>
      <c r="W63" s="791">
        <f t="shared" si="3"/>
        <v>0</v>
      </c>
      <c r="X63" s="792"/>
      <c r="Y63" s="793"/>
      <c r="Z63" s="794"/>
      <c r="AA63" s="795"/>
      <c r="AB63" s="796"/>
      <c r="AC63" s="797"/>
      <c r="AD63" s="1567"/>
      <c r="AE63" s="1568"/>
      <c r="AF63" s="711"/>
      <c r="AG63" s="711"/>
      <c r="AH63" s="711"/>
      <c r="AI63" s="711"/>
      <c r="AJ63" s="744"/>
      <c r="AK63" s="744"/>
      <c r="AL63" s="744"/>
      <c r="AM63" s="744"/>
      <c r="AN63" s="744"/>
      <c r="AO63" s="744"/>
      <c r="AP63" s="869"/>
      <c r="AQ63" s="711"/>
      <c r="AR63" s="870"/>
      <c r="AS63" s="854"/>
      <c r="AT63" s="854"/>
      <c r="AU63" s="854"/>
      <c r="AV63" s="854"/>
      <c r="AW63" s="871"/>
      <c r="AX63" s="871"/>
      <c r="AY63" s="871"/>
      <c r="AZ63" s="744"/>
      <c r="BA63" s="871"/>
      <c r="BB63" s="871"/>
      <c r="BC63" s="871"/>
      <c r="BD63" s="854"/>
      <c r="BE63" s="728"/>
      <c r="BF63" s="728"/>
      <c r="BG63" s="728"/>
      <c r="BH63" s="854"/>
      <c r="BI63" s="854"/>
      <c r="BJ63" s="854"/>
      <c r="BK63" s="854"/>
      <c r="BL63" s="711"/>
    </row>
    <row r="64" spans="1:64" ht="20.100000000000001" customHeight="1">
      <c r="A64" s="782"/>
      <c r="B64" s="783" t="str">
        <f t="shared" si="0"/>
        <v/>
      </c>
      <c r="C64" s="806"/>
      <c r="D64" s="785"/>
      <c r="E64" s="808"/>
      <c r="F64" s="784"/>
      <c r="G64" s="760"/>
      <c r="H64" s="787"/>
      <c r="I64" s="788"/>
      <c r="J64" s="789"/>
      <c r="K64" s="776"/>
      <c r="L64" s="790"/>
      <c r="M64" s="776"/>
      <c r="N64" s="790"/>
      <c r="O64" s="791">
        <f t="shared" si="2"/>
        <v>0</v>
      </c>
      <c r="P64" s="792"/>
      <c r="Q64" s="776"/>
      <c r="R64" s="790"/>
      <c r="S64" s="791">
        <f t="shared" si="1"/>
        <v>0</v>
      </c>
      <c r="T64" s="784"/>
      <c r="U64" s="807"/>
      <c r="V64" s="790"/>
      <c r="W64" s="791">
        <f t="shared" si="3"/>
        <v>0</v>
      </c>
      <c r="X64" s="792"/>
      <c r="Y64" s="793"/>
      <c r="Z64" s="794"/>
      <c r="AA64" s="795"/>
      <c r="AB64" s="796"/>
      <c r="AC64" s="797"/>
      <c r="AD64" s="1567"/>
      <c r="AE64" s="1568"/>
      <c r="AF64" s="711"/>
      <c r="AG64" s="711"/>
      <c r="AH64" s="711"/>
      <c r="AI64" s="711"/>
      <c r="AJ64" s="744"/>
      <c r="AK64" s="744"/>
      <c r="AL64" s="744"/>
      <c r="AM64" s="744"/>
      <c r="AN64" s="744"/>
      <c r="AO64" s="744"/>
      <c r="AP64" s="869"/>
      <c r="AQ64" s="711"/>
      <c r="AR64" s="870"/>
      <c r="AS64" s="854"/>
      <c r="AT64" s="854"/>
      <c r="AU64" s="854"/>
      <c r="AV64" s="854"/>
      <c r="AW64" s="871"/>
      <c r="AX64" s="871"/>
      <c r="AY64" s="871"/>
      <c r="AZ64" s="744"/>
      <c r="BA64" s="871"/>
      <c r="BB64" s="871"/>
      <c r="BC64" s="871"/>
      <c r="BD64" s="854"/>
      <c r="BE64" s="728"/>
      <c r="BF64" s="728"/>
      <c r="BG64" s="728"/>
      <c r="BH64" s="854"/>
      <c r="BI64" s="854"/>
      <c r="BJ64" s="854"/>
      <c r="BK64" s="854"/>
      <c r="BL64" s="711"/>
    </row>
    <row r="65" spans="1:64" ht="20.100000000000001" customHeight="1">
      <c r="A65" s="782"/>
      <c r="B65" s="783" t="str">
        <f t="shared" si="0"/>
        <v/>
      </c>
      <c r="C65" s="806"/>
      <c r="D65" s="785"/>
      <c r="E65" s="808"/>
      <c r="F65" s="784"/>
      <c r="G65" s="760"/>
      <c r="H65" s="787"/>
      <c r="I65" s="788"/>
      <c r="J65" s="789"/>
      <c r="K65" s="776"/>
      <c r="L65" s="790"/>
      <c r="M65" s="776"/>
      <c r="N65" s="790"/>
      <c r="O65" s="791">
        <f t="shared" si="2"/>
        <v>0</v>
      </c>
      <c r="P65" s="792"/>
      <c r="Q65" s="776"/>
      <c r="R65" s="790"/>
      <c r="S65" s="791">
        <f t="shared" si="1"/>
        <v>0</v>
      </c>
      <c r="T65" s="784"/>
      <c r="U65" s="807"/>
      <c r="V65" s="790"/>
      <c r="W65" s="791">
        <f t="shared" si="3"/>
        <v>0</v>
      </c>
      <c r="X65" s="792"/>
      <c r="Y65" s="793"/>
      <c r="Z65" s="794"/>
      <c r="AA65" s="795"/>
      <c r="AB65" s="796"/>
      <c r="AC65" s="797"/>
      <c r="AD65" s="1567"/>
      <c r="AE65" s="1568"/>
      <c r="AF65" s="711"/>
      <c r="AG65" s="711"/>
      <c r="AH65" s="711"/>
      <c r="AI65" s="711"/>
      <c r="AJ65" s="744"/>
      <c r="AK65" s="744"/>
      <c r="AL65" s="744"/>
      <c r="AM65" s="744"/>
      <c r="AN65" s="744"/>
      <c r="AO65" s="744"/>
      <c r="AP65" s="869"/>
      <c r="AQ65" s="711"/>
      <c r="AR65" s="870"/>
      <c r="AS65" s="854"/>
      <c r="AT65" s="854"/>
      <c r="AU65" s="854"/>
      <c r="AV65" s="854"/>
      <c r="AW65" s="871"/>
      <c r="AX65" s="871"/>
      <c r="AY65" s="871"/>
      <c r="AZ65" s="744"/>
      <c r="BA65" s="871"/>
      <c r="BB65" s="871"/>
      <c r="BC65" s="871"/>
      <c r="BD65" s="854"/>
      <c r="BE65" s="728"/>
      <c r="BF65" s="728"/>
      <c r="BG65" s="728"/>
      <c r="BH65" s="854"/>
      <c r="BI65" s="854"/>
      <c r="BJ65" s="854"/>
      <c r="BK65" s="854"/>
      <c r="BL65" s="711"/>
    </row>
    <row r="66" spans="1:64" ht="20.100000000000001" customHeight="1">
      <c r="A66" s="782"/>
      <c r="B66" s="783" t="str">
        <f t="shared" si="0"/>
        <v/>
      </c>
      <c r="C66" s="806"/>
      <c r="D66" s="785"/>
      <c r="E66" s="808"/>
      <c r="F66" s="784"/>
      <c r="G66" s="760"/>
      <c r="H66" s="787"/>
      <c r="I66" s="788"/>
      <c r="J66" s="789"/>
      <c r="K66" s="776"/>
      <c r="L66" s="790"/>
      <c r="M66" s="776"/>
      <c r="N66" s="790"/>
      <c r="O66" s="791">
        <f t="shared" si="2"/>
        <v>0</v>
      </c>
      <c r="P66" s="792"/>
      <c r="Q66" s="776"/>
      <c r="R66" s="790"/>
      <c r="S66" s="791">
        <f t="shared" si="1"/>
        <v>0</v>
      </c>
      <c r="T66" s="784"/>
      <c r="U66" s="807"/>
      <c r="V66" s="790"/>
      <c r="W66" s="791">
        <f t="shared" si="3"/>
        <v>0</v>
      </c>
      <c r="X66" s="792"/>
      <c r="Y66" s="793"/>
      <c r="Z66" s="794"/>
      <c r="AA66" s="795"/>
      <c r="AB66" s="796"/>
      <c r="AC66" s="797"/>
      <c r="AD66" s="1567"/>
      <c r="AE66" s="1568"/>
      <c r="AF66" s="711"/>
      <c r="AG66" s="711"/>
      <c r="AH66" s="711"/>
      <c r="AI66" s="711"/>
      <c r="AJ66" s="744"/>
      <c r="AK66" s="744"/>
      <c r="AL66" s="744"/>
      <c r="AM66" s="744"/>
      <c r="AN66" s="744"/>
      <c r="AO66" s="744"/>
      <c r="AP66" s="869"/>
      <c r="AQ66" s="711"/>
      <c r="AR66" s="870"/>
      <c r="AS66" s="854"/>
      <c r="AT66" s="854"/>
      <c r="AU66" s="854"/>
      <c r="AV66" s="854"/>
      <c r="AW66" s="871"/>
      <c r="AX66" s="871"/>
      <c r="AY66" s="871"/>
      <c r="AZ66" s="744"/>
      <c r="BA66" s="871"/>
      <c r="BB66" s="871"/>
      <c r="BC66" s="871"/>
      <c r="BD66" s="854"/>
      <c r="BE66" s="728"/>
      <c r="BF66" s="728"/>
      <c r="BG66" s="728"/>
      <c r="BH66" s="854"/>
      <c r="BI66" s="854"/>
      <c r="BJ66" s="854"/>
      <c r="BK66" s="854"/>
      <c r="BL66" s="711"/>
    </row>
    <row r="67" spans="1:64" ht="20.100000000000001" customHeight="1">
      <c r="A67" s="782"/>
      <c r="B67" s="783" t="str">
        <f t="shared" si="0"/>
        <v/>
      </c>
      <c r="C67" s="806"/>
      <c r="D67" s="785"/>
      <c r="E67" s="808"/>
      <c r="F67" s="784"/>
      <c r="G67" s="760"/>
      <c r="H67" s="787"/>
      <c r="I67" s="788"/>
      <c r="J67" s="789"/>
      <c r="K67" s="776"/>
      <c r="L67" s="790"/>
      <c r="M67" s="776"/>
      <c r="N67" s="790"/>
      <c r="O67" s="791">
        <f t="shared" si="2"/>
        <v>0</v>
      </c>
      <c r="P67" s="792"/>
      <c r="Q67" s="776"/>
      <c r="R67" s="790"/>
      <c r="S67" s="791">
        <f t="shared" si="1"/>
        <v>0</v>
      </c>
      <c r="T67" s="784"/>
      <c r="U67" s="807"/>
      <c r="V67" s="790"/>
      <c r="W67" s="791">
        <f t="shared" si="3"/>
        <v>0</v>
      </c>
      <c r="X67" s="792"/>
      <c r="Y67" s="793"/>
      <c r="Z67" s="794"/>
      <c r="AA67" s="795"/>
      <c r="AB67" s="796"/>
      <c r="AC67" s="797"/>
      <c r="AD67" s="1567"/>
      <c r="AE67" s="1568"/>
      <c r="AF67" s="711"/>
      <c r="AG67" s="711"/>
      <c r="AH67" s="711"/>
      <c r="AI67" s="711"/>
      <c r="AJ67" s="744"/>
      <c r="AK67" s="744"/>
      <c r="AL67" s="744"/>
      <c r="AM67" s="744"/>
      <c r="AN67" s="744"/>
      <c r="AO67" s="744"/>
      <c r="AP67" s="869"/>
      <c r="AQ67" s="711"/>
      <c r="AR67" s="870"/>
      <c r="AS67" s="854"/>
      <c r="AT67" s="854"/>
      <c r="AU67" s="854"/>
      <c r="AV67" s="854"/>
      <c r="AW67" s="871"/>
      <c r="AX67" s="871"/>
      <c r="AY67" s="871"/>
      <c r="AZ67" s="744"/>
      <c r="BA67" s="871"/>
      <c r="BB67" s="871"/>
      <c r="BC67" s="871"/>
      <c r="BD67" s="854"/>
      <c r="BE67" s="728"/>
      <c r="BF67" s="728"/>
      <c r="BG67" s="728"/>
      <c r="BH67" s="854"/>
      <c r="BI67" s="854"/>
      <c r="BJ67" s="854"/>
      <c r="BK67" s="854"/>
      <c r="BL67" s="711"/>
    </row>
    <row r="68" spans="1:64" ht="20.100000000000001" customHeight="1">
      <c r="A68" s="782"/>
      <c r="B68" s="783" t="str">
        <f t="shared" si="0"/>
        <v/>
      </c>
      <c r="C68" s="806"/>
      <c r="D68" s="785"/>
      <c r="E68" s="808"/>
      <c r="F68" s="784"/>
      <c r="G68" s="760"/>
      <c r="H68" s="787"/>
      <c r="I68" s="788"/>
      <c r="J68" s="789"/>
      <c r="K68" s="776"/>
      <c r="L68" s="790"/>
      <c r="M68" s="776"/>
      <c r="N68" s="790"/>
      <c r="O68" s="791">
        <f t="shared" si="2"/>
        <v>0</v>
      </c>
      <c r="P68" s="792"/>
      <c r="Q68" s="776"/>
      <c r="R68" s="790"/>
      <c r="S68" s="791">
        <f t="shared" si="1"/>
        <v>0</v>
      </c>
      <c r="T68" s="784"/>
      <c r="U68" s="807"/>
      <c r="V68" s="790"/>
      <c r="W68" s="791">
        <f t="shared" si="3"/>
        <v>0</v>
      </c>
      <c r="X68" s="792"/>
      <c r="Y68" s="793"/>
      <c r="Z68" s="794"/>
      <c r="AA68" s="795"/>
      <c r="AB68" s="796"/>
      <c r="AC68" s="797"/>
      <c r="AD68" s="1567"/>
      <c r="AE68" s="1568"/>
      <c r="AF68" s="711"/>
      <c r="AG68" s="711"/>
      <c r="AH68" s="711"/>
      <c r="AI68" s="711"/>
      <c r="AJ68" s="744"/>
      <c r="AK68" s="744"/>
      <c r="AL68" s="744"/>
      <c r="AM68" s="744"/>
      <c r="AN68" s="744"/>
      <c r="AO68" s="744"/>
      <c r="AP68" s="869"/>
      <c r="AQ68" s="711"/>
      <c r="AR68" s="870"/>
      <c r="AS68" s="854"/>
      <c r="AT68" s="854"/>
      <c r="AU68" s="854"/>
      <c r="AV68" s="854"/>
      <c r="AW68" s="871"/>
      <c r="AX68" s="871"/>
      <c r="AY68" s="871"/>
      <c r="AZ68" s="744"/>
      <c r="BA68" s="871"/>
      <c r="BB68" s="871"/>
      <c r="BC68" s="871"/>
      <c r="BD68" s="854"/>
      <c r="BE68" s="728"/>
      <c r="BF68" s="728"/>
      <c r="BG68" s="728"/>
      <c r="BH68" s="854"/>
      <c r="BI68" s="854"/>
      <c r="BJ68" s="854"/>
      <c r="BK68" s="854"/>
      <c r="BL68" s="711"/>
    </row>
    <row r="69" spans="1:64" ht="20.100000000000001" customHeight="1">
      <c r="A69" s="782"/>
      <c r="B69" s="783" t="str">
        <f t="shared" si="0"/>
        <v/>
      </c>
      <c r="C69" s="806"/>
      <c r="D69" s="785"/>
      <c r="E69" s="808"/>
      <c r="F69" s="784"/>
      <c r="G69" s="760"/>
      <c r="H69" s="787"/>
      <c r="I69" s="788"/>
      <c r="J69" s="789"/>
      <c r="K69" s="776"/>
      <c r="L69" s="790"/>
      <c r="M69" s="776"/>
      <c r="N69" s="790"/>
      <c r="O69" s="791">
        <f t="shared" si="2"/>
        <v>0</v>
      </c>
      <c r="P69" s="792"/>
      <c r="Q69" s="776"/>
      <c r="R69" s="790"/>
      <c r="S69" s="791">
        <f t="shared" si="1"/>
        <v>0</v>
      </c>
      <c r="T69" s="784"/>
      <c r="U69" s="807"/>
      <c r="V69" s="790"/>
      <c r="W69" s="791">
        <f t="shared" si="3"/>
        <v>0</v>
      </c>
      <c r="X69" s="792"/>
      <c r="Y69" s="793"/>
      <c r="Z69" s="794"/>
      <c r="AA69" s="795"/>
      <c r="AB69" s="796"/>
      <c r="AC69" s="797"/>
      <c r="AD69" s="1567"/>
      <c r="AE69" s="1568"/>
      <c r="AF69" s="711"/>
      <c r="AG69" s="711"/>
      <c r="AH69" s="711"/>
      <c r="AI69" s="711"/>
      <c r="AJ69" s="744"/>
      <c r="AK69" s="744"/>
      <c r="AL69" s="744"/>
      <c r="AM69" s="744"/>
      <c r="AN69" s="744"/>
      <c r="AO69" s="744"/>
      <c r="AP69" s="869"/>
      <c r="AQ69" s="711"/>
      <c r="AR69" s="870"/>
      <c r="AS69" s="854"/>
      <c r="AT69" s="854"/>
      <c r="AU69" s="854"/>
      <c r="AV69" s="854"/>
      <c r="AW69" s="871"/>
      <c r="AX69" s="871"/>
      <c r="AY69" s="871"/>
      <c r="AZ69" s="744"/>
      <c r="BA69" s="871"/>
      <c r="BB69" s="871"/>
      <c r="BC69" s="871"/>
      <c r="BD69" s="854"/>
      <c r="BE69" s="728"/>
      <c r="BF69" s="728"/>
      <c r="BG69" s="728"/>
      <c r="BH69" s="854"/>
      <c r="BI69" s="854"/>
      <c r="BJ69" s="854"/>
      <c r="BK69" s="854"/>
      <c r="BL69" s="711"/>
    </row>
    <row r="70" spans="1:64" ht="20.100000000000001" customHeight="1">
      <c r="A70" s="782"/>
      <c r="B70" s="783" t="str">
        <f t="shared" si="0"/>
        <v/>
      </c>
      <c r="C70" s="806"/>
      <c r="D70" s="785"/>
      <c r="E70" s="808"/>
      <c r="F70" s="784"/>
      <c r="G70" s="760"/>
      <c r="H70" s="787"/>
      <c r="I70" s="788"/>
      <c r="J70" s="789"/>
      <c r="K70" s="776"/>
      <c r="L70" s="790"/>
      <c r="M70" s="776"/>
      <c r="N70" s="790"/>
      <c r="O70" s="791">
        <f t="shared" si="2"/>
        <v>0</v>
      </c>
      <c r="P70" s="792"/>
      <c r="Q70" s="776"/>
      <c r="R70" s="790"/>
      <c r="S70" s="791">
        <f t="shared" si="1"/>
        <v>0</v>
      </c>
      <c r="T70" s="784"/>
      <c r="U70" s="807"/>
      <c r="V70" s="790"/>
      <c r="W70" s="791">
        <f t="shared" si="3"/>
        <v>0</v>
      </c>
      <c r="X70" s="792"/>
      <c r="Y70" s="793"/>
      <c r="Z70" s="794"/>
      <c r="AA70" s="795"/>
      <c r="AB70" s="796"/>
      <c r="AC70" s="797"/>
      <c r="AD70" s="1567"/>
      <c r="AE70" s="1568"/>
      <c r="AF70" s="711"/>
      <c r="AG70" s="711"/>
      <c r="AH70" s="711"/>
      <c r="AI70" s="711"/>
      <c r="AJ70" s="744"/>
      <c r="AK70" s="744"/>
      <c r="AL70" s="744"/>
      <c r="AM70" s="744"/>
      <c r="AN70" s="744"/>
      <c r="AO70" s="744"/>
      <c r="AP70" s="869"/>
      <c r="AQ70" s="711"/>
      <c r="AR70" s="870"/>
      <c r="AS70" s="854"/>
      <c r="AT70" s="854"/>
      <c r="AU70" s="854"/>
      <c r="AV70" s="854"/>
      <c r="AW70" s="871"/>
      <c r="AX70" s="871"/>
      <c r="AY70" s="871"/>
      <c r="AZ70" s="744"/>
      <c r="BA70" s="871"/>
      <c r="BB70" s="871"/>
      <c r="BC70" s="871"/>
      <c r="BD70" s="854"/>
      <c r="BE70" s="728"/>
      <c r="BF70" s="728"/>
      <c r="BG70" s="728"/>
      <c r="BH70" s="854"/>
      <c r="BI70" s="854"/>
      <c r="BJ70" s="854"/>
      <c r="BK70" s="854"/>
      <c r="BL70" s="711"/>
    </row>
    <row r="71" spans="1:64" ht="20.100000000000001" customHeight="1">
      <c r="A71" s="782"/>
      <c r="B71" s="783" t="str">
        <f t="shared" si="0"/>
        <v/>
      </c>
      <c r="C71" s="806"/>
      <c r="D71" s="785"/>
      <c r="E71" s="808"/>
      <c r="F71" s="784"/>
      <c r="G71" s="760"/>
      <c r="H71" s="787"/>
      <c r="I71" s="788"/>
      <c r="J71" s="789"/>
      <c r="K71" s="776"/>
      <c r="L71" s="790"/>
      <c r="M71" s="776"/>
      <c r="N71" s="790"/>
      <c r="O71" s="791">
        <f t="shared" si="2"/>
        <v>0</v>
      </c>
      <c r="P71" s="792"/>
      <c r="Q71" s="776"/>
      <c r="R71" s="790"/>
      <c r="S71" s="791">
        <f t="shared" si="1"/>
        <v>0</v>
      </c>
      <c r="T71" s="784"/>
      <c r="U71" s="807"/>
      <c r="V71" s="790"/>
      <c r="W71" s="791">
        <f t="shared" si="3"/>
        <v>0</v>
      </c>
      <c r="X71" s="792"/>
      <c r="Y71" s="793"/>
      <c r="Z71" s="794"/>
      <c r="AA71" s="795"/>
      <c r="AB71" s="796"/>
      <c r="AC71" s="797"/>
      <c r="AD71" s="1567"/>
      <c r="AE71" s="1568"/>
      <c r="AF71" s="711"/>
      <c r="AG71" s="711"/>
      <c r="AH71" s="711"/>
      <c r="AI71" s="711"/>
      <c r="AJ71" s="744"/>
      <c r="AK71" s="744"/>
      <c r="AL71" s="744"/>
      <c r="AM71" s="744"/>
      <c r="AN71" s="744"/>
      <c r="AO71" s="744"/>
      <c r="AP71" s="869"/>
      <c r="AQ71" s="711"/>
      <c r="AR71" s="870"/>
      <c r="AS71" s="854"/>
      <c r="AT71" s="854"/>
      <c r="AU71" s="854"/>
      <c r="AV71" s="854"/>
      <c r="AW71" s="871"/>
      <c r="AX71" s="871"/>
      <c r="AY71" s="871"/>
      <c r="AZ71" s="744"/>
      <c r="BA71" s="871"/>
      <c r="BB71" s="871"/>
      <c r="BC71" s="871"/>
      <c r="BD71" s="854"/>
      <c r="BE71" s="728"/>
      <c r="BF71" s="728"/>
      <c r="BG71" s="728"/>
      <c r="BH71" s="854"/>
      <c r="BI71" s="854"/>
      <c r="BJ71" s="854"/>
      <c r="BK71" s="854"/>
      <c r="BL71" s="711"/>
    </row>
    <row r="72" spans="1:64" ht="20.100000000000001" customHeight="1">
      <c r="A72" s="782"/>
      <c r="B72" s="783" t="str">
        <f t="shared" si="0"/>
        <v/>
      </c>
      <c r="C72" s="806"/>
      <c r="D72" s="785"/>
      <c r="E72" s="808"/>
      <c r="F72" s="784"/>
      <c r="G72" s="760"/>
      <c r="H72" s="787"/>
      <c r="I72" s="788"/>
      <c r="J72" s="789"/>
      <c r="K72" s="776"/>
      <c r="L72" s="790"/>
      <c r="M72" s="776"/>
      <c r="N72" s="790"/>
      <c r="O72" s="791">
        <f t="shared" ref="O72:O97" si="7">(K72*L72)+(M72*N72)</f>
        <v>0</v>
      </c>
      <c r="P72" s="792"/>
      <c r="Q72" s="776"/>
      <c r="R72" s="790"/>
      <c r="S72" s="791">
        <f t="shared" si="1"/>
        <v>0</v>
      </c>
      <c r="T72" s="784"/>
      <c r="U72" s="807"/>
      <c r="V72" s="790"/>
      <c r="W72" s="791">
        <f t="shared" si="3"/>
        <v>0</v>
      </c>
      <c r="X72" s="792"/>
      <c r="Y72" s="793"/>
      <c r="Z72" s="794"/>
      <c r="AA72" s="795"/>
      <c r="AB72" s="796"/>
      <c r="AC72" s="797"/>
      <c r="AD72" s="1567"/>
      <c r="AE72" s="1568"/>
      <c r="AF72" s="711"/>
      <c r="AG72" s="711"/>
      <c r="AH72" s="711"/>
      <c r="AI72" s="711"/>
      <c r="AJ72" s="744"/>
      <c r="AK72" s="744"/>
      <c r="AL72" s="744"/>
      <c r="AM72" s="744"/>
      <c r="AN72" s="744"/>
      <c r="AO72" s="744"/>
      <c r="AP72" s="869"/>
      <c r="AQ72" s="711"/>
      <c r="AR72" s="870"/>
      <c r="AS72" s="854"/>
      <c r="AT72" s="854"/>
      <c r="AU72" s="854"/>
      <c r="AV72" s="854"/>
      <c r="AW72" s="871"/>
      <c r="AX72" s="871"/>
      <c r="AY72" s="871"/>
      <c r="AZ72" s="744"/>
      <c r="BA72" s="871"/>
      <c r="BB72" s="871"/>
      <c r="BC72" s="871"/>
      <c r="BD72" s="854"/>
      <c r="BE72" s="728"/>
      <c r="BF72" s="728"/>
      <c r="BG72" s="728"/>
      <c r="BH72" s="854"/>
      <c r="BI72" s="854"/>
      <c r="BJ72" s="854"/>
      <c r="BK72" s="854"/>
      <c r="BL72" s="711"/>
    </row>
    <row r="73" spans="1:64" ht="20.100000000000001" customHeight="1">
      <c r="A73" s="782"/>
      <c r="B73" s="783" t="str">
        <f t="shared" si="0"/>
        <v/>
      </c>
      <c r="C73" s="806"/>
      <c r="D73" s="785"/>
      <c r="E73" s="808"/>
      <c r="F73" s="784"/>
      <c r="G73" s="760"/>
      <c r="H73" s="787"/>
      <c r="I73" s="788"/>
      <c r="J73" s="789"/>
      <c r="K73" s="776"/>
      <c r="L73" s="790"/>
      <c r="M73" s="776"/>
      <c r="N73" s="790"/>
      <c r="O73" s="791">
        <f t="shared" si="7"/>
        <v>0</v>
      </c>
      <c r="P73" s="792"/>
      <c r="Q73" s="776"/>
      <c r="R73" s="790"/>
      <c r="S73" s="791">
        <f t="shared" si="1"/>
        <v>0</v>
      </c>
      <c r="T73" s="784"/>
      <c r="U73" s="807"/>
      <c r="V73" s="790"/>
      <c r="W73" s="791">
        <f t="shared" si="3"/>
        <v>0</v>
      </c>
      <c r="X73" s="792"/>
      <c r="Y73" s="793"/>
      <c r="Z73" s="794"/>
      <c r="AA73" s="795"/>
      <c r="AB73" s="796"/>
      <c r="AC73" s="797"/>
      <c r="AD73" s="1567"/>
      <c r="AE73" s="1568"/>
      <c r="AF73" s="711"/>
      <c r="AG73" s="711"/>
      <c r="AH73" s="711"/>
      <c r="AI73" s="711"/>
      <c r="AJ73" s="744"/>
      <c r="AK73" s="744"/>
      <c r="AL73" s="744"/>
      <c r="AM73" s="744"/>
      <c r="AN73" s="744"/>
      <c r="AO73" s="744"/>
      <c r="AP73" s="869"/>
      <c r="AQ73" s="711"/>
      <c r="AR73" s="870"/>
      <c r="AS73" s="854"/>
      <c r="AT73" s="854"/>
      <c r="AU73" s="854"/>
      <c r="AV73" s="854"/>
      <c r="AW73" s="871"/>
      <c r="AX73" s="871"/>
      <c r="AY73" s="871"/>
      <c r="AZ73" s="744"/>
      <c r="BA73" s="871"/>
      <c r="BB73" s="871"/>
      <c r="BC73" s="871"/>
      <c r="BD73" s="854"/>
      <c r="BE73" s="728"/>
      <c r="BF73" s="728"/>
      <c r="BG73" s="728"/>
      <c r="BH73" s="854"/>
      <c r="BI73" s="854"/>
      <c r="BJ73" s="854"/>
      <c r="BK73" s="854"/>
      <c r="BL73" s="711"/>
    </row>
    <row r="74" spans="1:64" ht="20.100000000000001" customHeight="1">
      <c r="A74" s="782"/>
      <c r="B74" s="783" t="str">
        <f t="shared" si="0"/>
        <v/>
      </c>
      <c r="C74" s="806"/>
      <c r="D74" s="785"/>
      <c r="E74" s="808"/>
      <c r="F74" s="784"/>
      <c r="G74" s="760"/>
      <c r="H74" s="787"/>
      <c r="I74" s="788"/>
      <c r="J74" s="789"/>
      <c r="K74" s="776"/>
      <c r="L74" s="790"/>
      <c r="M74" s="776"/>
      <c r="N74" s="790"/>
      <c r="O74" s="791">
        <f t="shared" si="7"/>
        <v>0</v>
      </c>
      <c r="P74" s="792"/>
      <c r="Q74" s="776"/>
      <c r="R74" s="790"/>
      <c r="S74" s="791">
        <f t="shared" si="1"/>
        <v>0</v>
      </c>
      <c r="T74" s="784"/>
      <c r="U74" s="807"/>
      <c r="V74" s="790"/>
      <c r="W74" s="791">
        <f t="shared" si="3"/>
        <v>0</v>
      </c>
      <c r="X74" s="792"/>
      <c r="Y74" s="793"/>
      <c r="Z74" s="794"/>
      <c r="AA74" s="795"/>
      <c r="AB74" s="796"/>
      <c r="AC74" s="797"/>
      <c r="AD74" s="1567"/>
      <c r="AE74" s="1568"/>
      <c r="AF74" s="711"/>
      <c r="AG74" s="711"/>
      <c r="AH74" s="711"/>
      <c r="AI74" s="711"/>
      <c r="AJ74" s="744"/>
      <c r="AK74" s="744"/>
      <c r="AL74" s="744"/>
      <c r="AM74" s="744"/>
      <c r="AN74" s="744"/>
      <c r="AO74" s="744"/>
      <c r="AP74" s="869"/>
      <c r="AQ74" s="711"/>
      <c r="AR74" s="870"/>
      <c r="AS74" s="854"/>
      <c r="AT74" s="854"/>
      <c r="AU74" s="854"/>
      <c r="AV74" s="854"/>
      <c r="AW74" s="871"/>
      <c r="AX74" s="871"/>
      <c r="AY74" s="871"/>
      <c r="AZ74" s="744"/>
      <c r="BA74" s="871"/>
      <c r="BB74" s="871"/>
      <c r="BC74" s="871"/>
      <c r="BD74" s="854"/>
      <c r="BE74" s="728"/>
      <c r="BF74" s="728"/>
      <c r="BG74" s="728"/>
      <c r="BH74" s="854"/>
      <c r="BI74" s="854"/>
      <c r="BJ74" s="854"/>
      <c r="BK74" s="854"/>
      <c r="BL74" s="711"/>
    </row>
    <row r="75" spans="1:64" ht="20.100000000000001" customHeight="1">
      <c r="A75" s="782"/>
      <c r="B75" s="783" t="str">
        <f t="shared" si="0"/>
        <v/>
      </c>
      <c r="C75" s="806"/>
      <c r="D75" s="785"/>
      <c r="E75" s="808"/>
      <c r="F75" s="784"/>
      <c r="G75" s="760"/>
      <c r="H75" s="787"/>
      <c r="I75" s="788"/>
      <c r="J75" s="789"/>
      <c r="K75" s="776"/>
      <c r="L75" s="790"/>
      <c r="M75" s="776"/>
      <c r="N75" s="790"/>
      <c r="O75" s="791">
        <f t="shared" si="7"/>
        <v>0</v>
      </c>
      <c r="P75" s="792"/>
      <c r="Q75" s="776"/>
      <c r="R75" s="790"/>
      <c r="S75" s="791">
        <f t="shared" si="1"/>
        <v>0</v>
      </c>
      <c r="T75" s="784"/>
      <c r="U75" s="807"/>
      <c r="V75" s="790"/>
      <c r="W75" s="791">
        <f t="shared" si="3"/>
        <v>0</v>
      </c>
      <c r="X75" s="792"/>
      <c r="Y75" s="793"/>
      <c r="Z75" s="794"/>
      <c r="AA75" s="795"/>
      <c r="AB75" s="796"/>
      <c r="AC75" s="797"/>
      <c r="AD75" s="1567"/>
      <c r="AE75" s="1568"/>
      <c r="AF75" s="711"/>
      <c r="AG75" s="711"/>
      <c r="AH75" s="711"/>
      <c r="AI75" s="711"/>
      <c r="AJ75" s="744"/>
      <c r="AK75" s="744"/>
      <c r="AL75" s="744"/>
      <c r="AM75" s="744"/>
      <c r="AN75" s="744"/>
      <c r="AO75" s="744"/>
      <c r="AP75" s="869"/>
      <c r="AQ75" s="711"/>
      <c r="AR75" s="870"/>
      <c r="AS75" s="854"/>
      <c r="AT75" s="854"/>
      <c r="AU75" s="854"/>
      <c r="AV75" s="854"/>
      <c r="AW75" s="871"/>
      <c r="AX75" s="871"/>
      <c r="AY75" s="871"/>
      <c r="AZ75" s="744"/>
      <c r="BA75" s="871"/>
      <c r="BB75" s="871"/>
      <c r="BC75" s="871"/>
      <c r="BD75" s="854"/>
      <c r="BE75" s="728"/>
      <c r="BF75" s="728"/>
      <c r="BG75" s="728"/>
      <c r="BH75" s="854"/>
      <c r="BI75" s="854"/>
      <c r="BJ75" s="854"/>
      <c r="BK75" s="854"/>
      <c r="BL75" s="711"/>
    </row>
    <row r="76" spans="1:64" ht="20.100000000000001" customHeight="1">
      <c r="A76" s="782"/>
      <c r="B76" s="783" t="str">
        <f t="shared" si="0"/>
        <v/>
      </c>
      <c r="C76" s="806"/>
      <c r="D76" s="785"/>
      <c r="E76" s="808"/>
      <c r="F76" s="784"/>
      <c r="G76" s="760"/>
      <c r="H76" s="787"/>
      <c r="I76" s="788"/>
      <c r="J76" s="789"/>
      <c r="K76" s="776"/>
      <c r="L76" s="790"/>
      <c r="M76" s="776"/>
      <c r="N76" s="790"/>
      <c r="O76" s="791">
        <f t="shared" si="7"/>
        <v>0</v>
      </c>
      <c r="P76" s="792"/>
      <c r="Q76" s="776"/>
      <c r="R76" s="790"/>
      <c r="S76" s="791">
        <f t="shared" si="1"/>
        <v>0</v>
      </c>
      <c r="T76" s="784"/>
      <c r="U76" s="807"/>
      <c r="V76" s="790"/>
      <c r="W76" s="791">
        <f t="shared" si="3"/>
        <v>0</v>
      </c>
      <c r="X76" s="792"/>
      <c r="Y76" s="793"/>
      <c r="Z76" s="794"/>
      <c r="AA76" s="795"/>
      <c r="AB76" s="796"/>
      <c r="AC76" s="797"/>
      <c r="AD76" s="1567"/>
      <c r="AE76" s="1568"/>
      <c r="AF76" s="711"/>
      <c r="AG76" s="711"/>
      <c r="AH76" s="711"/>
      <c r="AI76" s="711"/>
      <c r="AJ76" s="744"/>
      <c r="AK76" s="744"/>
      <c r="AL76" s="744"/>
      <c r="AM76" s="744"/>
      <c r="AN76" s="744"/>
      <c r="AO76" s="744"/>
      <c r="AP76" s="869"/>
      <c r="AQ76" s="711"/>
      <c r="AR76" s="870"/>
      <c r="AS76" s="854"/>
      <c r="AT76" s="854"/>
      <c r="AU76" s="854"/>
      <c r="AV76" s="854"/>
      <c r="AW76" s="871"/>
      <c r="AX76" s="871"/>
      <c r="AY76" s="871"/>
      <c r="AZ76" s="744"/>
      <c r="BA76" s="871"/>
      <c r="BB76" s="871"/>
      <c r="BC76" s="871"/>
      <c r="BD76" s="854"/>
      <c r="BE76" s="728"/>
      <c r="BF76" s="728"/>
      <c r="BG76" s="728"/>
      <c r="BH76" s="854"/>
      <c r="BI76" s="854"/>
      <c r="BJ76" s="854"/>
      <c r="BK76" s="854"/>
      <c r="BL76" s="711"/>
    </row>
    <row r="77" spans="1:64" ht="20.100000000000001" customHeight="1">
      <c r="A77" s="782"/>
      <c r="B77" s="783" t="str">
        <f t="shared" si="0"/>
        <v/>
      </c>
      <c r="C77" s="806"/>
      <c r="D77" s="785"/>
      <c r="E77" s="808"/>
      <c r="F77" s="784"/>
      <c r="G77" s="760"/>
      <c r="H77" s="787"/>
      <c r="I77" s="788"/>
      <c r="J77" s="789"/>
      <c r="K77" s="776"/>
      <c r="L77" s="790"/>
      <c r="M77" s="776"/>
      <c r="N77" s="790"/>
      <c r="O77" s="791">
        <f t="shared" si="7"/>
        <v>0</v>
      </c>
      <c r="P77" s="792"/>
      <c r="Q77" s="776"/>
      <c r="R77" s="790"/>
      <c r="S77" s="791">
        <f t="shared" si="1"/>
        <v>0</v>
      </c>
      <c r="T77" s="784"/>
      <c r="U77" s="807"/>
      <c r="V77" s="790"/>
      <c r="W77" s="791">
        <f t="shared" si="3"/>
        <v>0</v>
      </c>
      <c r="X77" s="792"/>
      <c r="Y77" s="793"/>
      <c r="Z77" s="794"/>
      <c r="AA77" s="795"/>
      <c r="AB77" s="796"/>
      <c r="AC77" s="797"/>
      <c r="AD77" s="1567"/>
      <c r="AE77" s="1568"/>
      <c r="AF77" s="711"/>
      <c r="AG77" s="711"/>
      <c r="AH77" s="711"/>
      <c r="AI77" s="711"/>
      <c r="AJ77" s="744"/>
      <c r="AK77" s="744"/>
      <c r="AL77" s="744"/>
      <c r="AM77" s="744"/>
      <c r="AN77" s="744"/>
      <c r="AO77" s="744"/>
      <c r="AP77" s="869"/>
      <c r="AQ77" s="711"/>
      <c r="AR77" s="870"/>
      <c r="AS77" s="854"/>
      <c r="AT77" s="854"/>
      <c r="AU77" s="854"/>
      <c r="AV77" s="854"/>
      <c r="AW77" s="871"/>
      <c r="AX77" s="871"/>
      <c r="AY77" s="871"/>
      <c r="AZ77" s="744"/>
      <c r="BA77" s="871"/>
      <c r="BB77" s="871"/>
      <c r="BC77" s="871"/>
      <c r="BD77" s="854"/>
      <c r="BE77" s="728"/>
      <c r="BF77" s="728"/>
      <c r="BG77" s="728"/>
      <c r="BH77" s="854"/>
      <c r="BI77" s="854"/>
      <c r="BJ77" s="854"/>
      <c r="BK77" s="854"/>
      <c r="BL77" s="711"/>
    </row>
    <row r="78" spans="1:64" ht="20.100000000000001" customHeight="1">
      <c r="A78" s="782"/>
      <c r="B78" s="783" t="str">
        <f t="shared" si="0"/>
        <v/>
      </c>
      <c r="C78" s="806"/>
      <c r="D78" s="785"/>
      <c r="E78" s="808"/>
      <c r="F78" s="784"/>
      <c r="G78" s="760"/>
      <c r="H78" s="787"/>
      <c r="I78" s="788"/>
      <c r="J78" s="789"/>
      <c r="K78" s="776"/>
      <c r="L78" s="790"/>
      <c r="M78" s="776"/>
      <c r="N78" s="790"/>
      <c r="O78" s="791">
        <f t="shared" si="7"/>
        <v>0</v>
      </c>
      <c r="P78" s="792"/>
      <c r="Q78" s="776"/>
      <c r="R78" s="790"/>
      <c r="S78" s="791">
        <f t="shared" si="1"/>
        <v>0</v>
      </c>
      <c r="T78" s="784"/>
      <c r="U78" s="807"/>
      <c r="V78" s="790"/>
      <c r="W78" s="791">
        <f t="shared" si="3"/>
        <v>0</v>
      </c>
      <c r="X78" s="792"/>
      <c r="Y78" s="793"/>
      <c r="Z78" s="794"/>
      <c r="AA78" s="795"/>
      <c r="AB78" s="796"/>
      <c r="AC78" s="797"/>
      <c r="AD78" s="1567"/>
      <c r="AE78" s="1568"/>
      <c r="AF78" s="711"/>
      <c r="AG78" s="711"/>
      <c r="AH78" s="711"/>
      <c r="AI78" s="711"/>
      <c r="AJ78" s="744"/>
      <c r="AK78" s="744"/>
      <c r="AL78" s="744"/>
      <c r="AM78" s="744"/>
      <c r="AN78" s="744"/>
      <c r="AO78" s="744"/>
      <c r="AP78" s="869"/>
      <c r="AQ78" s="711"/>
      <c r="AR78" s="870"/>
      <c r="AS78" s="854"/>
      <c r="AT78" s="854"/>
      <c r="AU78" s="854"/>
      <c r="AV78" s="854"/>
      <c r="AW78" s="871"/>
      <c r="AX78" s="871"/>
      <c r="AY78" s="871"/>
      <c r="AZ78" s="744"/>
      <c r="BA78" s="871"/>
      <c r="BB78" s="871"/>
      <c r="BC78" s="871"/>
      <c r="BD78" s="854"/>
      <c r="BE78" s="728"/>
      <c r="BF78" s="728"/>
      <c r="BG78" s="728"/>
      <c r="BH78" s="854"/>
      <c r="BI78" s="854"/>
      <c r="BJ78" s="854"/>
      <c r="BK78" s="854"/>
      <c r="BL78" s="711"/>
    </row>
    <row r="79" spans="1:64" ht="20.100000000000001" customHeight="1">
      <c r="A79" s="782"/>
      <c r="B79" s="783" t="str">
        <f t="shared" si="0"/>
        <v/>
      </c>
      <c r="C79" s="806"/>
      <c r="D79" s="785"/>
      <c r="E79" s="808"/>
      <c r="F79" s="784"/>
      <c r="G79" s="760"/>
      <c r="H79" s="787"/>
      <c r="I79" s="788"/>
      <c r="J79" s="789"/>
      <c r="K79" s="776"/>
      <c r="L79" s="790"/>
      <c r="M79" s="776"/>
      <c r="N79" s="790"/>
      <c r="O79" s="791">
        <f t="shared" si="7"/>
        <v>0</v>
      </c>
      <c r="P79" s="792"/>
      <c r="Q79" s="776"/>
      <c r="R79" s="790"/>
      <c r="S79" s="791">
        <f t="shared" si="1"/>
        <v>0</v>
      </c>
      <c r="T79" s="784"/>
      <c r="U79" s="807"/>
      <c r="V79" s="790"/>
      <c r="W79" s="791">
        <f t="shared" si="3"/>
        <v>0</v>
      </c>
      <c r="X79" s="792"/>
      <c r="Y79" s="793"/>
      <c r="Z79" s="794"/>
      <c r="AA79" s="795"/>
      <c r="AB79" s="796"/>
      <c r="AC79" s="797"/>
      <c r="AD79" s="1567"/>
      <c r="AE79" s="1568"/>
      <c r="AF79" s="711"/>
      <c r="AG79" s="711"/>
      <c r="AH79" s="711"/>
      <c r="AI79" s="711"/>
      <c r="AJ79" s="744"/>
      <c r="AK79" s="744"/>
      <c r="AL79" s="744"/>
      <c r="AM79" s="744"/>
      <c r="AN79" s="744"/>
      <c r="AO79" s="744"/>
      <c r="AP79" s="869"/>
      <c r="AQ79" s="711"/>
      <c r="AR79" s="870"/>
      <c r="AS79" s="854"/>
      <c r="AT79" s="854"/>
      <c r="AU79" s="854"/>
      <c r="AV79" s="854"/>
      <c r="AW79" s="871"/>
      <c r="AX79" s="871"/>
      <c r="AY79" s="871"/>
      <c r="AZ79" s="744"/>
      <c r="BA79" s="871"/>
      <c r="BB79" s="871"/>
      <c r="BC79" s="871"/>
      <c r="BD79" s="854"/>
      <c r="BE79" s="728"/>
      <c r="BF79" s="728"/>
      <c r="BG79" s="728"/>
      <c r="BH79" s="854"/>
      <c r="BI79" s="854"/>
      <c r="BJ79" s="854"/>
      <c r="BK79" s="854"/>
      <c r="BL79" s="711"/>
    </row>
    <row r="80" spans="1:64" ht="20.100000000000001" customHeight="1">
      <c r="A80" s="782"/>
      <c r="B80" s="783" t="str">
        <f t="shared" si="0"/>
        <v/>
      </c>
      <c r="C80" s="806"/>
      <c r="D80" s="785"/>
      <c r="E80" s="808"/>
      <c r="F80" s="784"/>
      <c r="G80" s="760"/>
      <c r="H80" s="787"/>
      <c r="I80" s="788"/>
      <c r="J80" s="789"/>
      <c r="K80" s="776"/>
      <c r="L80" s="790"/>
      <c r="M80" s="776"/>
      <c r="N80" s="790"/>
      <c r="O80" s="791">
        <f t="shared" si="7"/>
        <v>0</v>
      </c>
      <c r="P80" s="792"/>
      <c r="Q80" s="776"/>
      <c r="R80" s="790"/>
      <c r="S80" s="791">
        <f t="shared" si="1"/>
        <v>0</v>
      </c>
      <c r="T80" s="784"/>
      <c r="U80" s="807"/>
      <c r="V80" s="790"/>
      <c r="W80" s="791">
        <f t="shared" si="3"/>
        <v>0</v>
      </c>
      <c r="X80" s="792"/>
      <c r="Y80" s="793"/>
      <c r="Z80" s="794"/>
      <c r="AA80" s="795"/>
      <c r="AB80" s="796"/>
      <c r="AC80" s="797"/>
      <c r="AD80" s="1567"/>
      <c r="AE80" s="1568"/>
      <c r="AF80" s="711"/>
      <c r="AG80" s="711"/>
      <c r="AH80" s="711"/>
      <c r="AI80" s="711"/>
      <c r="AJ80" s="744"/>
      <c r="AK80" s="744"/>
      <c r="AL80" s="744"/>
      <c r="AM80" s="744"/>
      <c r="AN80" s="744"/>
      <c r="AO80" s="744"/>
      <c r="AP80" s="869"/>
      <c r="AQ80" s="711"/>
      <c r="AR80" s="870"/>
      <c r="AS80" s="854"/>
      <c r="AT80" s="854"/>
      <c r="AU80" s="854"/>
      <c r="AV80" s="854"/>
      <c r="AW80" s="871"/>
      <c r="AX80" s="871"/>
      <c r="AY80" s="871"/>
      <c r="AZ80" s="744"/>
      <c r="BA80" s="871"/>
      <c r="BB80" s="871"/>
      <c r="BC80" s="871"/>
      <c r="BD80" s="854"/>
      <c r="BE80" s="728"/>
      <c r="BF80" s="728"/>
      <c r="BG80" s="728"/>
      <c r="BH80" s="854"/>
      <c r="BI80" s="854"/>
      <c r="BJ80" s="854"/>
      <c r="BK80" s="854"/>
      <c r="BL80" s="711"/>
    </row>
    <row r="81" spans="1:64" ht="20.100000000000001" customHeight="1">
      <c r="A81" s="782"/>
      <c r="B81" s="783" t="str">
        <f t="shared" si="0"/>
        <v/>
      </c>
      <c r="C81" s="806"/>
      <c r="D81" s="785"/>
      <c r="E81" s="808"/>
      <c r="F81" s="784"/>
      <c r="G81" s="760"/>
      <c r="H81" s="787"/>
      <c r="I81" s="788"/>
      <c r="J81" s="789"/>
      <c r="K81" s="776"/>
      <c r="L81" s="790"/>
      <c r="M81" s="776"/>
      <c r="N81" s="790"/>
      <c r="O81" s="791">
        <f t="shared" si="7"/>
        <v>0</v>
      </c>
      <c r="P81" s="792"/>
      <c r="Q81" s="776"/>
      <c r="R81" s="790"/>
      <c r="S81" s="791">
        <f t="shared" si="1"/>
        <v>0</v>
      </c>
      <c r="T81" s="784"/>
      <c r="U81" s="807"/>
      <c r="V81" s="790"/>
      <c r="W81" s="791">
        <f t="shared" si="3"/>
        <v>0</v>
      </c>
      <c r="X81" s="792"/>
      <c r="Y81" s="793"/>
      <c r="Z81" s="794"/>
      <c r="AA81" s="795"/>
      <c r="AB81" s="796"/>
      <c r="AC81" s="797"/>
      <c r="AD81" s="1567"/>
      <c r="AE81" s="1568"/>
      <c r="AF81" s="711"/>
      <c r="AG81" s="711"/>
      <c r="AH81" s="711"/>
      <c r="AI81" s="711"/>
      <c r="AJ81" s="744"/>
      <c r="AK81" s="744"/>
      <c r="AL81" s="744"/>
      <c r="AM81" s="744"/>
      <c r="AN81" s="744"/>
      <c r="AO81" s="744"/>
      <c r="AP81" s="869"/>
      <c r="AQ81" s="711"/>
      <c r="AR81" s="870"/>
      <c r="AS81" s="854"/>
      <c r="AT81" s="854"/>
      <c r="AU81" s="854"/>
      <c r="AV81" s="854"/>
      <c r="AW81" s="871"/>
      <c r="AX81" s="871"/>
      <c r="AY81" s="871"/>
      <c r="AZ81" s="744"/>
      <c r="BA81" s="871"/>
      <c r="BB81" s="871"/>
      <c r="BC81" s="871"/>
      <c r="BD81" s="854"/>
      <c r="BE81" s="728"/>
      <c r="BF81" s="728"/>
      <c r="BG81" s="728"/>
      <c r="BH81" s="854"/>
      <c r="BI81" s="854"/>
      <c r="BJ81" s="854"/>
      <c r="BK81" s="854"/>
      <c r="BL81" s="711"/>
    </row>
    <row r="82" spans="1:64" ht="20.100000000000001" customHeight="1">
      <c r="A82" s="782"/>
      <c r="B82" s="783" t="str">
        <f t="shared" si="0"/>
        <v/>
      </c>
      <c r="C82" s="806"/>
      <c r="D82" s="785"/>
      <c r="E82" s="808"/>
      <c r="F82" s="784"/>
      <c r="G82" s="760"/>
      <c r="H82" s="787"/>
      <c r="I82" s="788"/>
      <c r="J82" s="789"/>
      <c r="K82" s="776"/>
      <c r="L82" s="790"/>
      <c r="M82" s="776"/>
      <c r="N82" s="790"/>
      <c r="O82" s="791">
        <f t="shared" si="7"/>
        <v>0</v>
      </c>
      <c r="P82" s="792"/>
      <c r="Q82" s="776"/>
      <c r="R82" s="790"/>
      <c r="S82" s="791">
        <f t="shared" si="1"/>
        <v>0</v>
      </c>
      <c r="T82" s="784"/>
      <c r="U82" s="807"/>
      <c r="V82" s="790"/>
      <c r="W82" s="791">
        <f t="shared" si="3"/>
        <v>0</v>
      </c>
      <c r="X82" s="792"/>
      <c r="Y82" s="793"/>
      <c r="Z82" s="794"/>
      <c r="AA82" s="795"/>
      <c r="AB82" s="796"/>
      <c r="AC82" s="797"/>
      <c r="AD82" s="1567"/>
      <c r="AE82" s="1568"/>
      <c r="AF82" s="711"/>
      <c r="AG82" s="711"/>
      <c r="AH82" s="711"/>
      <c r="AI82" s="711"/>
      <c r="AJ82" s="744"/>
      <c r="AK82" s="744"/>
      <c r="AL82" s="744"/>
      <c r="AM82" s="744"/>
      <c r="AN82" s="744"/>
      <c r="AO82" s="744"/>
      <c r="AP82" s="869"/>
      <c r="AQ82" s="711"/>
      <c r="AR82" s="870"/>
      <c r="AS82" s="854"/>
      <c r="AT82" s="854"/>
      <c r="AU82" s="854"/>
      <c r="AV82" s="854"/>
      <c r="AW82" s="871"/>
      <c r="AX82" s="871"/>
      <c r="AY82" s="871"/>
      <c r="AZ82" s="744"/>
      <c r="BA82" s="871"/>
      <c r="BB82" s="871"/>
      <c r="BC82" s="871"/>
      <c r="BD82" s="854"/>
      <c r="BE82" s="728"/>
      <c r="BF82" s="728"/>
      <c r="BG82" s="728"/>
      <c r="BH82" s="854"/>
      <c r="BI82" s="854"/>
      <c r="BJ82" s="854"/>
      <c r="BK82" s="854"/>
      <c r="BL82" s="711"/>
    </row>
    <row r="83" spans="1:64" ht="20.100000000000001" customHeight="1">
      <c r="A83" s="782"/>
      <c r="B83" s="783" t="str">
        <f t="shared" si="0"/>
        <v/>
      </c>
      <c r="C83" s="806"/>
      <c r="D83" s="785"/>
      <c r="E83" s="808"/>
      <c r="F83" s="784"/>
      <c r="G83" s="760"/>
      <c r="H83" s="787"/>
      <c r="I83" s="788"/>
      <c r="J83" s="789"/>
      <c r="K83" s="776"/>
      <c r="L83" s="790"/>
      <c r="M83" s="776"/>
      <c r="N83" s="790"/>
      <c r="O83" s="791">
        <f t="shared" si="7"/>
        <v>0</v>
      </c>
      <c r="P83" s="792"/>
      <c r="Q83" s="776"/>
      <c r="R83" s="790"/>
      <c r="S83" s="791">
        <f t="shared" si="1"/>
        <v>0</v>
      </c>
      <c r="T83" s="784"/>
      <c r="U83" s="807"/>
      <c r="V83" s="790"/>
      <c r="W83" s="791">
        <f t="shared" si="3"/>
        <v>0</v>
      </c>
      <c r="X83" s="792"/>
      <c r="Y83" s="793"/>
      <c r="Z83" s="794"/>
      <c r="AA83" s="795"/>
      <c r="AB83" s="796"/>
      <c r="AC83" s="797"/>
      <c r="AD83" s="1567"/>
      <c r="AE83" s="1568"/>
      <c r="AF83" s="711"/>
      <c r="AG83" s="711"/>
      <c r="AH83" s="711"/>
      <c r="AI83" s="711"/>
      <c r="AJ83" s="744"/>
      <c r="AK83" s="744"/>
      <c r="AL83" s="744"/>
      <c r="AM83" s="744"/>
      <c r="AN83" s="744"/>
      <c r="AO83" s="744"/>
      <c r="AP83" s="869"/>
      <c r="AQ83" s="711"/>
      <c r="AR83" s="870"/>
      <c r="AS83" s="854"/>
      <c r="AT83" s="854"/>
      <c r="AU83" s="854"/>
      <c r="AV83" s="854"/>
      <c r="AW83" s="871"/>
      <c r="AX83" s="871"/>
      <c r="AY83" s="871"/>
      <c r="AZ83" s="744"/>
      <c r="BA83" s="871"/>
      <c r="BB83" s="871"/>
      <c r="BC83" s="871"/>
      <c r="BD83" s="854"/>
      <c r="BE83" s="728"/>
      <c r="BF83" s="728"/>
      <c r="BG83" s="728"/>
      <c r="BH83" s="854"/>
      <c r="BI83" s="854"/>
      <c r="BJ83" s="854"/>
      <c r="BK83" s="854"/>
      <c r="BL83" s="711"/>
    </row>
    <row r="84" spans="1:64" ht="20.100000000000001" customHeight="1">
      <c r="A84" s="782"/>
      <c r="B84" s="783" t="str">
        <f t="shared" si="0"/>
        <v/>
      </c>
      <c r="C84" s="806"/>
      <c r="D84" s="785"/>
      <c r="E84" s="808"/>
      <c r="F84" s="784"/>
      <c r="G84" s="760"/>
      <c r="H84" s="787"/>
      <c r="I84" s="788"/>
      <c r="J84" s="789"/>
      <c r="K84" s="776"/>
      <c r="L84" s="790"/>
      <c r="M84" s="776"/>
      <c r="N84" s="790"/>
      <c r="O84" s="791">
        <f t="shared" si="7"/>
        <v>0</v>
      </c>
      <c r="P84" s="792"/>
      <c r="Q84" s="776"/>
      <c r="R84" s="790"/>
      <c r="S84" s="791">
        <f t="shared" si="1"/>
        <v>0</v>
      </c>
      <c r="T84" s="784"/>
      <c r="U84" s="807"/>
      <c r="V84" s="790"/>
      <c r="W84" s="791">
        <f t="shared" si="3"/>
        <v>0</v>
      </c>
      <c r="X84" s="792"/>
      <c r="Y84" s="793"/>
      <c r="Z84" s="794"/>
      <c r="AA84" s="795"/>
      <c r="AB84" s="796"/>
      <c r="AC84" s="797"/>
      <c r="AD84" s="1567"/>
      <c r="AE84" s="1568"/>
      <c r="AF84" s="711"/>
      <c r="AG84" s="711"/>
      <c r="AH84" s="711"/>
      <c r="AI84" s="711"/>
      <c r="AJ84" s="744"/>
      <c r="AK84" s="744"/>
      <c r="AL84" s="744"/>
      <c r="AM84" s="744"/>
      <c r="AN84" s="744"/>
      <c r="AO84" s="744"/>
      <c r="AP84" s="869"/>
      <c r="AQ84" s="711"/>
      <c r="AR84" s="870"/>
      <c r="AS84" s="854"/>
      <c r="AT84" s="854"/>
      <c r="AU84" s="854"/>
      <c r="AV84" s="854"/>
      <c r="AW84" s="871"/>
      <c r="AX84" s="871"/>
      <c r="AY84" s="871"/>
      <c r="AZ84" s="744"/>
      <c r="BA84" s="871"/>
      <c r="BB84" s="871"/>
      <c r="BC84" s="871"/>
      <c r="BD84" s="854"/>
      <c r="BE84" s="728"/>
      <c r="BF84" s="728"/>
      <c r="BG84" s="728"/>
      <c r="BH84" s="854"/>
      <c r="BI84" s="854"/>
      <c r="BJ84" s="854"/>
      <c r="BK84" s="854"/>
      <c r="BL84" s="711"/>
    </row>
    <row r="85" spans="1:64" ht="20.100000000000001" customHeight="1">
      <c r="A85" s="782"/>
      <c r="B85" s="783" t="str">
        <f t="shared" si="0"/>
        <v/>
      </c>
      <c r="C85" s="806"/>
      <c r="D85" s="785"/>
      <c r="E85" s="808"/>
      <c r="F85" s="784"/>
      <c r="G85" s="760"/>
      <c r="H85" s="787"/>
      <c r="I85" s="788"/>
      <c r="J85" s="789"/>
      <c r="K85" s="776"/>
      <c r="L85" s="790"/>
      <c r="M85" s="776"/>
      <c r="N85" s="790"/>
      <c r="O85" s="791">
        <f t="shared" si="7"/>
        <v>0</v>
      </c>
      <c r="P85" s="792"/>
      <c r="Q85" s="776"/>
      <c r="R85" s="790"/>
      <c r="S85" s="791">
        <f t="shared" si="1"/>
        <v>0</v>
      </c>
      <c r="T85" s="784"/>
      <c r="U85" s="807"/>
      <c r="V85" s="790"/>
      <c r="W85" s="791">
        <f t="shared" si="3"/>
        <v>0</v>
      </c>
      <c r="X85" s="792"/>
      <c r="Y85" s="793"/>
      <c r="Z85" s="794"/>
      <c r="AA85" s="795"/>
      <c r="AB85" s="796"/>
      <c r="AC85" s="797"/>
      <c r="AD85" s="1567"/>
      <c r="AE85" s="1568"/>
      <c r="AF85" s="711"/>
      <c r="AG85" s="711"/>
      <c r="AH85" s="711"/>
      <c r="AI85" s="711"/>
      <c r="AJ85" s="744"/>
      <c r="AK85" s="744"/>
      <c r="AL85" s="744"/>
      <c r="AM85" s="744"/>
      <c r="AN85" s="744"/>
      <c r="AO85" s="744"/>
      <c r="AP85" s="869"/>
      <c r="AQ85" s="711"/>
      <c r="AR85" s="870"/>
      <c r="AS85" s="854"/>
      <c r="AT85" s="854"/>
      <c r="AU85" s="854"/>
      <c r="AV85" s="854"/>
      <c r="AW85" s="871"/>
      <c r="AX85" s="871"/>
      <c r="AY85" s="871"/>
      <c r="AZ85" s="744"/>
      <c r="BA85" s="871"/>
      <c r="BB85" s="871"/>
      <c r="BC85" s="871"/>
      <c r="BD85" s="854"/>
      <c r="BE85" s="728"/>
      <c r="BF85" s="728"/>
      <c r="BG85" s="728"/>
      <c r="BH85" s="854"/>
      <c r="BI85" s="854"/>
      <c r="BJ85" s="854"/>
      <c r="BK85" s="854"/>
      <c r="BL85" s="711"/>
    </row>
    <row r="86" spans="1:64" ht="20.100000000000001" customHeight="1">
      <c r="A86" s="782"/>
      <c r="B86" s="783" t="str">
        <f t="shared" si="0"/>
        <v/>
      </c>
      <c r="C86" s="806"/>
      <c r="D86" s="785"/>
      <c r="E86" s="808"/>
      <c r="F86" s="784"/>
      <c r="G86" s="760"/>
      <c r="H86" s="787"/>
      <c r="I86" s="788"/>
      <c r="J86" s="789"/>
      <c r="K86" s="776"/>
      <c r="L86" s="790"/>
      <c r="M86" s="776"/>
      <c r="N86" s="790"/>
      <c r="O86" s="791">
        <f t="shared" si="7"/>
        <v>0</v>
      </c>
      <c r="P86" s="792"/>
      <c r="Q86" s="776"/>
      <c r="R86" s="790"/>
      <c r="S86" s="791">
        <f t="shared" si="1"/>
        <v>0</v>
      </c>
      <c r="T86" s="784"/>
      <c r="U86" s="807"/>
      <c r="V86" s="790"/>
      <c r="W86" s="791">
        <f t="shared" si="3"/>
        <v>0</v>
      </c>
      <c r="X86" s="792"/>
      <c r="Y86" s="793"/>
      <c r="Z86" s="794"/>
      <c r="AA86" s="795"/>
      <c r="AB86" s="796"/>
      <c r="AC86" s="797"/>
      <c r="AD86" s="1567"/>
      <c r="AE86" s="1568"/>
      <c r="AF86" s="711"/>
      <c r="AG86" s="711"/>
      <c r="AH86" s="711"/>
      <c r="AI86" s="711"/>
      <c r="AJ86" s="744"/>
      <c r="AK86" s="744"/>
      <c r="AL86" s="744"/>
      <c r="AM86" s="744"/>
      <c r="AN86" s="744"/>
      <c r="AO86" s="744"/>
      <c r="AP86" s="869"/>
      <c r="AQ86" s="711"/>
      <c r="AR86" s="870"/>
      <c r="AS86" s="854"/>
      <c r="AT86" s="854"/>
      <c r="AU86" s="854"/>
      <c r="AV86" s="854"/>
      <c r="AW86" s="871"/>
      <c r="AX86" s="871"/>
      <c r="AY86" s="871"/>
      <c r="AZ86" s="744"/>
      <c r="BA86" s="871"/>
      <c r="BB86" s="871"/>
      <c r="BC86" s="871"/>
      <c r="BD86" s="854"/>
      <c r="BE86" s="728"/>
      <c r="BF86" s="728"/>
      <c r="BG86" s="728"/>
      <c r="BH86" s="854"/>
      <c r="BI86" s="854"/>
      <c r="BJ86" s="854"/>
      <c r="BK86" s="854"/>
      <c r="BL86" s="711"/>
    </row>
    <row r="87" spans="1:64" ht="20.100000000000001" customHeight="1">
      <c r="A87" s="782"/>
      <c r="B87" s="783" t="str">
        <f t="shared" si="0"/>
        <v/>
      </c>
      <c r="C87" s="806"/>
      <c r="D87" s="785"/>
      <c r="E87" s="808"/>
      <c r="F87" s="784"/>
      <c r="G87" s="760"/>
      <c r="H87" s="787"/>
      <c r="I87" s="788"/>
      <c r="J87" s="789"/>
      <c r="K87" s="776"/>
      <c r="L87" s="790"/>
      <c r="M87" s="776"/>
      <c r="N87" s="790"/>
      <c r="O87" s="791">
        <f t="shared" si="7"/>
        <v>0</v>
      </c>
      <c r="P87" s="792"/>
      <c r="Q87" s="776"/>
      <c r="R87" s="790"/>
      <c r="S87" s="791">
        <f t="shared" si="1"/>
        <v>0</v>
      </c>
      <c r="T87" s="784"/>
      <c r="U87" s="807"/>
      <c r="V87" s="790"/>
      <c r="W87" s="791">
        <f t="shared" si="3"/>
        <v>0</v>
      </c>
      <c r="X87" s="792"/>
      <c r="Y87" s="793"/>
      <c r="Z87" s="794"/>
      <c r="AA87" s="795"/>
      <c r="AB87" s="796"/>
      <c r="AC87" s="797"/>
      <c r="AD87" s="1567"/>
      <c r="AE87" s="1568"/>
      <c r="AF87" s="711"/>
      <c r="AG87" s="711"/>
      <c r="AH87" s="711"/>
      <c r="AI87" s="711"/>
      <c r="AJ87" s="744"/>
      <c r="AK87" s="744"/>
      <c r="AL87" s="744"/>
      <c r="AM87" s="744"/>
      <c r="AN87" s="744"/>
      <c r="AO87" s="744"/>
      <c r="AP87" s="869"/>
      <c r="AQ87" s="711"/>
      <c r="AR87" s="870"/>
      <c r="AS87" s="854"/>
      <c r="AT87" s="854"/>
      <c r="AU87" s="854"/>
      <c r="AV87" s="854"/>
      <c r="AW87" s="871"/>
      <c r="AX87" s="871"/>
      <c r="AY87" s="871"/>
      <c r="AZ87" s="744"/>
      <c r="BA87" s="871"/>
      <c r="BB87" s="871"/>
      <c r="BC87" s="871"/>
      <c r="BD87" s="854"/>
      <c r="BE87" s="728"/>
      <c r="BF87" s="728"/>
      <c r="BG87" s="728"/>
      <c r="BH87" s="854"/>
      <c r="BI87" s="854"/>
      <c r="BJ87" s="854"/>
      <c r="BK87" s="854"/>
      <c r="BL87" s="711"/>
    </row>
    <row r="88" spans="1:64" ht="20.100000000000001" customHeight="1">
      <c r="A88" s="782"/>
      <c r="B88" s="783" t="str">
        <f t="shared" si="0"/>
        <v/>
      </c>
      <c r="C88" s="806"/>
      <c r="D88" s="785"/>
      <c r="E88" s="808"/>
      <c r="F88" s="784"/>
      <c r="G88" s="760"/>
      <c r="H88" s="787"/>
      <c r="I88" s="788"/>
      <c r="J88" s="789"/>
      <c r="K88" s="776"/>
      <c r="L88" s="790"/>
      <c r="M88" s="776"/>
      <c r="N88" s="790"/>
      <c r="O88" s="791">
        <f t="shared" si="7"/>
        <v>0</v>
      </c>
      <c r="P88" s="792"/>
      <c r="Q88" s="776"/>
      <c r="R88" s="790"/>
      <c r="S88" s="791">
        <f t="shared" si="1"/>
        <v>0</v>
      </c>
      <c r="T88" s="784"/>
      <c r="U88" s="807"/>
      <c r="V88" s="790"/>
      <c r="W88" s="791">
        <f t="shared" si="3"/>
        <v>0</v>
      </c>
      <c r="X88" s="792"/>
      <c r="Y88" s="793"/>
      <c r="Z88" s="794"/>
      <c r="AA88" s="795"/>
      <c r="AB88" s="796"/>
      <c r="AC88" s="797"/>
      <c r="AD88" s="1567"/>
      <c r="AE88" s="1568"/>
      <c r="AF88" s="711"/>
      <c r="AG88" s="711"/>
      <c r="AH88" s="711"/>
      <c r="AI88" s="711"/>
      <c r="AJ88" s="744"/>
      <c r="AK88" s="744"/>
      <c r="AL88" s="744"/>
      <c r="AM88" s="744"/>
      <c r="AN88" s="744"/>
      <c r="AO88" s="744"/>
      <c r="AP88" s="869"/>
      <c r="AQ88" s="711"/>
      <c r="AR88" s="870"/>
      <c r="AS88" s="854"/>
      <c r="AT88" s="854"/>
      <c r="AU88" s="854"/>
      <c r="AV88" s="854"/>
      <c r="AW88" s="871"/>
      <c r="AX88" s="871"/>
      <c r="AY88" s="871"/>
      <c r="AZ88" s="744"/>
      <c r="BA88" s="871"/>
      <c r="BB88" s="871"/>
      <c r="BC88" s="871"/>
      <c r="BD88" s="854"/>
      <c r="BE88" s="728"/>
      <c r="BF88" s="728"/>
      <c r="BG88" s="728"/>
      <c r="BH88" s="854"/>
      <c r="BI88" s="854"/>
      <c r="BJ88" s="854"/>
      <c r="BK88" s="854"/>
      <c r="BL88" s="711"/>
    </row>
    <row r="89" spans="1:64" ht="20.100000000000001" customHeight="1">
      <c r="A89" s="782"/>
      <c r="B89" s="783" t="str">
        <f t="shared" si="0"/>
        <v/>
      </c>
      <c r="C89" s="806"/>
      <c r="D89" s="785"/>
      <c r="E89" s="808"/>
      <c r="F89" s="784"/>
      <c r="G89" s="760"/>
      <c r="H89" s="787"/>
      <c r="I89" s="788"/>
      <c r="J89" s="789"/>
      <c r="K89" s="776"/>
      <c r="L89" s="790"/>
      <c r="M89" s="776"/>
      <c r="N89" s="790"/>
      <c r="O89" s="791">
        <f t="shared" si="7"/>
        <v>0</v>
      </c>
      <c r="P89" s="792"/>
      <c r="Q89" s="776"/>
      <c r="R89" s="790"/>
      <c r="S89" s="791">
        <f t="shared" si="1"/>
        <v>0</v>
      </c>
      <c r="T89" s="784"/>
      <c r="U89" s="807"/>
      <c r="V89" s="790"/>
      <c r="W89" s="791">
        <f t="shared" si="3"/>
        <v>0</v>
      </c>
      <c r="X89" s="792"/>
      <c r="Y89" s="793"/>
      <c r="Z89" s="794"/>
      <c r="AA89" s="795"/>
      <c r="AB89" s="796"/>
      <c r="AC89" s="797"/>
      <c r="AD89" s="1567"/>
      <c r="AE89" s="1568"/>
      <c r="AF89" s="711"/>
      <c r="AG89" s="711"/>
      <c r="AH89" s="711"/>
      <c r="AI89" s="711"/>
      <c r="AJ89" s="744"/>
      <c r="AK89" s="744"/>
      <c r="AL89" s="744"/>
      <c r="AM89" s="744"/>
      <c r="AN89" s="744"/>
      <c r="AO89" s="744"/>
      <c r="AP89" s="869"/>
      <c r="AQ89" s="711"/>
      <c r="AR89" s="870"/>
      <c r="AS89" s="854"/>
      <c r="AT89" s="854"/>
      <c r="AU89" s="854"/>
      <c r="AV89" s="854"/>
      <c r="AW89" s="871"/>
      <c r="AX89" s="871"/>
      <c r="AY89" s="871"/>
      <c r="AZ89" s="744"/>
      <c r="BA89" s="871"/>
      <c r="BB89" s="871"/>
      <c r="BC89" s="871"/>
      <c r="BD89" s="854"/>
      <c r="BE89" s="728"/>
      <c r="BF89" s="728"/>
      <c r="BG89" s="728"/>
      <c r="BH89" s="854"/>
      <c r="BI89" s="854"/>
      <c r="BJ89" s="854"/>
      <c r="BK89" s="854"/>
      <c r="BL89" s="711"/>
    </row>
    <row r="90" spans="1:64" ht="20.100000000000001" customHeight="1">
      <c r="A90" s="782"/>
      <c r="B90" s="783" t="str">
        <f t="shared" si="0"/>
        <v/>
      </c>
      <c r="C90" s="806"/>
      <c r="D90" s="785"/>
      <c r="E90" s="808"/>
      <c r="F90" s="784"/>
      <c r="G90" s="760"/>
      <c r="H90" s="787"/>
      <c r="I90" s="788"/>
      <c r="J90" s="789"/>
      <c r="K90" s="776"/>
      <c r="L90" s="790"/>
      <c r="M90" s="776"/>
      <c r="N90" s="790"/>
      <c r="O90" s="791">
        <f t="shared" si="7"/>
        <v>0</v>
      </c>
      <c r="P90" s="792"/>
      <c r="Q90" s="776"/>
      <c r="R90" s="790"/>
      <c r="S90" s="791">
        <f t="shared" si="1"/>
        <v>0</v>
      </c>
      <c r="T90" s="784"/>
      <c r="U90" s="807"/>
      <c r="V90" s="790"/>
      <c r="W90" s="791">
        <f t="shared" si="3"/>
        <v>0</v>
      </c>
      <c r="X90" s="792"/>
      <c r="Y90" s="793"/>
      <c r="Z90" s="794"/>
      <c r="AA90" s="795"/>
      <c r="AB90" s="796"/>
      <c r="AC90" s="797"/>
      <c r="AD90" s="1567"/>
      <c r="AE90" s="1568"/>
      <c r="AF90" s="711"/>
      <c r="AG90" s="711"/>
      <c r="AH90" s="711"/>
      <c r="AI90" s="711"/>
      <c r="AJ90" s="744"/>
      <c r="AK90" s="744"/>
      <c r="AL90" s="744"/>
      <c r="AM90" s="744"/>
      <c r="AN90" s="744"/>
      <c r="AO90" s="744"/>
      <c r="AP90" s="869"/>
      <c r="AQ90" s="711"/>
      <c r="AR90" s="870"/>
      <c r="AS90" s="854"/>
      <c r="AT90" s="854"/>
      <c r="AU90" s="854"/>
      <c r="AV90" s="854"/>
      <c r="AW90" s="871"/>
      <c r="AX90" s="871"/>
      <c r="AY90" s="871"/>
      <c r="AZ90" s="744"/>
      <c r="BA90" s="871"/>
      <c r="BB90" s="871"/>
      <c r="BC90" s="871"/>
      <c r="BD90" s="854"/>
      <c r="BE90" s="728"/>
      <c r="BF90" s="728"/>
      <c r="BG90" s="728"/>
      <c r="BH90" s="854"/>
      <c r="BI90" s="854"/>
      <c r="BJ90" s="854"/>
      <c r="BK90" s="854"/>
      <c r="BL90" s="711"/>
    </row>
    <row r="91" spans="1:64" ht="20.100000000000001" customHeight="1">
      <c r="A91" s="782"/>
      <c r="B91" s="783" t="str">
        <f t="shared" si="0"/>
        <v/>
      </c>
      <c r="C91" s="806"/>
      <c r="D91" s="785"/>
      <c r="E91" s="808"/>
      <c r="F91" s="784"/>
      <c r="G91" s="760"/>
      <c r="H91" s="787"/>
      <c r="I91" s="788"/>
      <c r="J91" s="789"/>
      <c r="K91" s="776"/>
      <c r="L91" s="790"/>
      <c r="M91" s="776"/>
      <c r="N91" s="790"/>
      <c r="O91" s="791">
        <f t="shared" si="7"/>
        <v>0</v>
      </c>
      <c r="P91" s="792"/>
      <c r="Q91" s="776"/>
      <c r="R91" s="790"/>
      <c r="S91" s="791">
        <f t="shared" si="1"/>
        <v>0</v>
      </c>
      <c r="T91" s="784"/>
      <c r="U91" s="807"/>
      <c r="V91" s="790"/>
      <c r="W91" s="791">
        <f t="shared" si="3"/>
        <v>0</v>
      </c>
      <c r="X91" s="792"/>
      <c r="Y91" s="793"/>
      <c r="Z91" s="794"/>
      <c r="AA91" s="795"/>
      <c r="AB91" s="796"/>
      <c r="AC91" s="797"/>
      <c r="AD91" s="1567"/>
      <c r="AE91" s="1568"/>
      <c r="AF91" s="711"/>
      <c r="AG91" s="711"/>
      <c r="AH91" s="711"/>
      <c r="AI91" s="711"/>
      <c r="AJ91" s="744"/>
      <c r="AK91" s="744"/>
      <c r="AL91" s="744"/>
      <c r="AM91" s="744"/>
      <c r="AN91" s="744"/>
      <c r="AO91" s="744"/>
      <c r="AP91" s="869"/>
      <c r="AQ91" s="711"/>
      <c r="AR91" s="870"/>
      <c r="AS91" s="854"/>
      <c r="AT91" s="854"/>
      <c r="AU91" s="854"/>
      <c r="AV91" s="854"/>
      <c r="AW91" s="871"/>
      <c r="AX91" s="871"/>
      <c r="AY91" s="871"/>
      <c r="AZ91" s="744"/>
      <c r="BA91" s="871"/>
      <c r="BB91" s="871"/>
      <c r="BC91" s="871"/>
      <c r="BD91" s="854"/>
      <c r="BE91" s="728"/>
      <c r="BF91" s="728"/>
      <c r="BG91" s="728"/>
      <c r="BH91" s="854"/>
      <c r="BI91" s="854"/>
      <c r="BJ91" s="854"/>
      <c r="BK91" s="854"/>
      <c r="BL91" s="711"/>
    </row>
    <row r="92" spans="1:64" ht="20.100000000000001" customHeight="1">
      <c r="A92" s="782"/>
      <c r="B92" s="783" t="str">
        <f t="shared" si="0"/>
        <v/>
      </c>
      <c r="C92" s="806"/>
      <c r="D92" s="785"/>
      <c r="E92" s="808"/>
      <c r="F92" s="784"/>
      <c r="G92" s="760"/>
      <c r="H92" s="787"/>
      <c r="I92" s="788"/>
      <c r="J92" s="789"/>
      <c r="K92" s="776"/>
      <c r="L92" s="790"/>
      <c r="M92" s="776"/>
      <c r="N92" s="790"/>
      <c r="O92" s="791">
        <f t="shared" si="7"/>
        <v>0</v>
      </c>
      <c r="P92" s="792"/>
      <c r="Q92" s="776"/>
      <c r="R92" s="790"/>
      <c r="S92" s="791">
        <f t="shared" si="1"/>
        <v>0</v>
      </c>
      <c r="T92" s="784"/>
      <c r="U92" s="807"/>
      <c r="V92" s="790"/>
      <c r="W92" s="791">
        <f t="shared" si="3"/>
        <v>0</v>
      </c>
      <c r="X92" s="792"/>
      <c r="Y92" s="793"/>
      <c r="Z92" s="794"/>
      <c r="AA92" s="795"/>
      <c r="AB92" s="796"/>
      <c r="AC92" s="797"/>
      <c r="AD92" s="1567"/>
      <c r="AE92" s="1568"/>
      <c r="AF92" s="711"/>
      <c r="AG92" s="711"/>
      <c r="AH92" s="711"/>
      <c r="AI92" s="711"/>
      <c r="AJ92" s="744"/>
      <c r="AK92" s="744"/>
      <c r="AL92" s="744"/>
      <c r="AM92" s="744"/>
      <c r="AN92" s="744"/>
      <c r="AO92" s="744"/>
      <c r="AP92" s="869"/>
      <c r="AQ92" s="711"/>
      <c r="AR92" s="870"/>
      <c r="AS92" s="854"/>
      <c r="AT92" s="854"/>
      <c r="AU92" s="854"/>
      <c r="AV92" s="854"/>
      <c r="AW92" s="871"/>
      <c r="AX92" s="871"/>
      <c r="AY92" s="871"/>
      <c r="AZ92" s="744"/>
      <c r="BA92" s="871"/>
      <c r="BB92" s="871"/>
      <c r="BC92" s="871"/>
      <c r="BD92" s="854"/>
      <c r="BE92" s="728"/>
      <c r="BF92" s="728"/>
      <c r="BG92" s="728"/>
      <c r="BH92" s="854"/>
      <c r="BI92" s="854"/>
      <c r="BJ92" s="854"/>
      <c r="BK92" s="854"/>
      <c r="BL92" s="711"/>
    </row>
    <row r="93" spans="1:64" ht="20.100000000000001" customHeight="1">
      <c r="A93" s="782"/>
      <c r="B93" s="783" t="str">
        <f t="shared" si="0"/>
        <v/>
      </c>
      <c r="C93" s="784"/>
      <c r="D93" s="785"/>
      <c r="E93" s="808"/>
      <c r="F93" s="784"/>
      <c r="G93" s="760"/>
      <c r="H93" s="787"/>
      <c r="I93" s="788"/>
      <c r="J93" s="789"/>
      <c r="K93" s="776"/>
      <c r="L93" s="790"/>
      <c r="M93" s="776"/>
      <c r="N93" s="790"/>
      <c r="O93" s="791">
        <f t="shared" si="7"/>
        <v>0</v>
      </c>
      <c r="P93" s="792"/>
      <c r="Q93" s="776"/>
      <c r="R93" s="790"/>
      <c r="S93" s="791">
        <f t="shared" si="1"/>
        <v>0</v>
      </c>
      <c r="T93" s="784"/>
      <c r="U93" s="807"/>
      <c r="V93" s="790"/>
      <c r="W93" s="791">
        <f t="shared" si="3"/>
        <v>0</v>
      </c>
      <c r="X93" s="792"/>
      <c r="Y93" s="793"/>
      <c r="Z93" s="794"/>
      <c r="AA93" s="795"/>
      <c r="AB93" s="796"/>
      <c r="AC93" s="797"/>
      <c r="AD93" s="1567"/>
      <c r="AE93" s="1568"/>
      <c r="AF93" s="711"/>
      <c r="AG93" s="711"/>
      <c r="AH93" s="711"/>
      <c r="AI93" s="711"/>
      <c r="AJ93" s="744"/>
      <c r="AK93" s="744"/>
      <c r="AL93" s="744"/>
      <c r="AM93" s="744"/>
      <c r="AN93" s="744"/>
      <c r="AO93" s="744"/>
      <c r="AP93" s="869"/>
      <c r="AQ93" s="711"/>
      <c r="AR93" s="870"/>
      <c r="AS93" s="854"/>
      <c r="AT93" s="854"/>
      <c r="AU93" s="854"/>
      <c r="AV93" s="854"/>
      <c r="AW93" s="871"/>
      <c r="AX93" s="871"/>
      <c r="AY93" s="871"/>
      <c r="AZ93" s="744"/>
      <c r="BA93" s="871"/>
      <c r="BB93" s="871"/>
      <c r="BC93" s="871"/>
      <c r="BD93" s="854"/>
      <c r="BE93" s="728"/>
      <c r="BF93" s="728"/>
      <c r="BG93" s="728"/>
      <c r="BH93" s="854"/>
      <c r="BI93" s="854"/>
      <c r="BJ93" s="854"/>
      <c r="BK93" s="854"/>
      <c r="BL93" s="711"/>
    </row>
    <row r="94" spans="1:64" ht="20.100000000000001" customHeight="1">
      <c r="A94" s="782"/>
      <c r="B94" s="783" t="str">
        <f t="shared" si="0"/>
        <v/>
      </c>
      <c r="C94" s="784"/>
      <c r="D94" s="785"/>
      <c r="E94" s="786"/>
      <c r="F94" s="784"/>
      <c r="G94" s="760"/>
      <c r="H94" s="787"/>
      <c r="I94" s="788"/>
      <c r="J94" s="789"/>
      <c r="K94" s="776"/>
      <c r="L94" s="790"/>
      <c r="M94" s="776"/>
      <c r="N94" s="790"/>
      <c r="O94" s="791">
        <f t="shared" si="7"/>
        <v>0</v>
      </c>
      <c r="P94" s="792"/>
      <c r="Q94" s="776"/>
      <c r="R94" s="790"/>
      <c r="S94" s="791">
        <f t="shared" si="1"/>
        <v>0</v>
      </c>
      <c r="T94" s="784"/>
      <c r="U94" s="807"/>
      <c r="V94" s="790"/>
      <c r="W94" s="791">
        <f t="shared" si="3"/>
        <v>0</v>
      </c>
      <c r="X94" s="792"/>
      <c r="Y94" s="793"/>
      <c r="Z94" s="794"/>
      <c r="AA94" s="795"/>
      <c r="AB94" s="796"/>
      <c r="AC94" s="797"/>
      <c r="AD94" s="1567"/>
      <c r="AE94" s="1568"/>
      <c r="AF94" s="711"/>
      <c r="AG94" s="711"/>
      <c r="AH94" s="711"/>
      <c r="AI94" s="711"/>
      <c r="AJ94" s="744"/>
      <c r="AK94" s="744"/>
      <c r="AL94" s="744"/>
      <c r="AM94" s="744"/>
      <c r="AN94" s="744"/>
      <c r="AO94" s="744"/>
      <c r="AP94" s="869"/>
      <c r="AQ94" s="711"/>
      <c r="AR94" s="870"/>
      <c r="AS94" s="854"/>
      <c r="AT94" s="854"/>
      <c r="AU94" s="854"/>
      <c r="AV94" s="854"/>
      <c r="AW94" s="871"/>
      <c r="AX94" s="871"/>
      <c r="AY94" s="871"/>
      <c r="AZ94" s="744"/>
      <c r="BA94" s="871"/>
      <c r="BB94" s="871"/>
      <c r="BC94" s="871"/>
      <c r="BD94" s="854"/>
      <c r="BE94" s="728"/>
      <c r="BF94" s="728"/>
      <c r="BG94" s="728"/>
      <c r="BH94" s="854"/>
      <c r="BI94" s="854"/>
      <c r="BJ94" s="854"/>
      <c r="BK94" s="854"/>
      <c r="BL94" s="711"/>
    </row>
    <row r="95" spans="1:64" ht="20.100000000000001" customHeight="1">
      <c r="A95" s="782"/>
      <c r="B95" s="783" t="str">
        <f t="shared" si="0"/>
        <v/>
      </c>
      <c r="C95" s="784"/>
      <c r="D95" s="785"/>
      <c r="E95" s="786"/>
      <c r="F95" s="784"/>
      <c r="G95" s="760"/>
      <c r="H95" s="787"/>
      <c r="I95" s="788"/>
      <c r="J95" s="789"/>
      <c r="K95" s="776"/>
      <c r="L95" s="790"/>
      <c r="M95" s="776"/>
      <c r="N95" s="790"/>
      <c r="O95" s="791">
        <f t="shared" si="7"/>
        <v>0</v>
      </c>
      <c r="P95" s="792"/>
      <c r="Q95" s="776"/>
      <c r="R95" s="790"/>
      <c r="S95" s="791">
        <f t="shared" si="1"/>
        <v>0</v>
      </c>
      <c r="T95" s="784"/>
      <c r="U95" s="807"/>
      <c r="V95" s="790"/>
      <c r="W95" s="791">
        <f t="shared" si="3"/>
        <v>0</v>
      </c>
      <c r="X95" s="792"/>
      <c r="Y95" s="793"/>
      <c r="Z95" s="794"/>
      <c r="AA95" s="795"/>
      <c r="AB95" s="796"/>
      <c r="AC95" s="797"/>
      <c r="AD95" s="1567"/>
      <c r="AE95" s="1568"/>
      <c r="AF95" s="711"/>
      <c r="AG95" s="711"/>
      <c r="AH95" s="711"/>
      <c r="AI95" s="711"/>
      <c r="AJ95" s="744"/>
      <c r="AK95" s="744"/>
      <c r="AL95" s="744"/>
      <c r="AM95" s="744"/>
      <c r="AN95" s="744"/>
      <c r="AO95" s="744"/>
      <c r="AP95" s="869"/>
      <c r="AQ95" s="711"/>
      <c r="AR95" s="870"/>
      <c r="AS95" s="854"/>
      <c r="AT95" s="854"/>
      <c r="AU95" s="854"/>
      <c r="AV95" s="854"/>
      <c r="AW95" s="871"/>
      <c r="AX95" s="871"/>
      <c r="AY95" s="871"/>
      <c r="AZ95" s="744"/>
      <c r="BA95" s="871"/>
      <c r="BB95" s="871"/>
      <c r="BC95" s="871"/>
      <c r="BD95" s="854"/>
      <c r="BE95" s="728"/>
      <c r="BF95" s="728"/>
      <c r="BG95" s="728"/>
      <c r="BH95" s="854"/>
      <c r="BI95" s="854"/>
      <c r="BJ95" s="854"/>
      <c r="BK95" s="854"/>
      <c r="BL95" s="711"/>
    </row>
    <row r="96" spans="1:64" ht="20.100000000000001" customHeight="1">
      <c r="A96" s="782"/>
      <c r="B96" s="783" t="str">
        <f t="shared" si="0"/>
        <v/>
      </c>
      <c r="C96" s="784"/>
      <c r="D96" s="785"/>
      <c r="E96" s="786"/>
      <c r="F96" s="784"/>
      <c r="G96" s="760"/>
      <c r="H96" s="787"/>
      <c r="I96" s="788"/>
      <c r="J96" s="789"/>
      <c r="K96" s="776"/>
      <c r="L96" s="790"/>
      <c r="M96" s="776"/>
      <c r="N96" s="790"/>
      <c r="O96" s="791">
        <f t="shared" si="7"/>
        <v>0</v>
      </c>
      <c r="P96" s="792"/>
      <c r="Q96" s="776"/>
      <c r="R96" s="790"/>
      <c r="S96" s="791">
        <f t="shared" si="1"/>
        <v>0</v>
      </c>
      <c r="T96" s="784"/>
      <c r="U96" s="776"/>
      <c r="V96" s="790"/>
      <c r="W96" s="791">
        <f t="shared" si="3"/>
        <v>0</v>
      </c>
      <c r="X96" s="792"/>
      <c r="Y96" s="793"/>
      <c r="Z96" s="794"/>
      <c r="AA96" s="795"/>
      <c r="AB96" s="796"/>
      <c r="AC96" s="797"/>
      <c r="AD96" s="1567"/>
      <c r="AE96" s="1568"/>
      <c r="AF96" s="711"/>
      <c r="AG96" s="711"/>
      <c r="AH96" s="711"/>
      <c r="AI96" s="711"/>
      <c r="AJ96" s="744"/>
      <c r="AK96" s="744"/>
      <c r="AL96" s="744"/>
      <c r="AM96" s="744"/>
      <c r="AN96" s="744"/>
      <c r="AO96" s="744"/>
      <c r="AP96" s="869"/>
      <c r="AQ96" s="711"/>
      <c r="AR96" s="870"/>
      <c r="AS96" s="854"/>
      <c r="AT96" s="854"/>
      <c r="AU96" s="854"/>
      <c r="AV96" s="854"/>
      <c r="AW96" s="871"/>
      <c r="AX96" s="871"/>
      <c r="AY96" s="871"/>
      <c r="AZ96" s="744"/>
      <c r="BA96" s="871"/>
      <c r="BB96" s="871"/>
      <c r="BC96" s="871"/>
      <c r="BD96" s="854"/>
      <c r="BE96" s="728"/>
      <c r="BF96" s="728"/>
      <c r="BG96" s="728"/>
      <c r="BH96" s="854"/>
      <c r="BI96" s="854"/>
      <c r="BJ96" s="854"/>
      <c r="BK96" s="854"/>
      <c r="BL96" s="711"/>
    </row>
    <row r="97" spans="1:64" ht="20.100000000000001" customHeight="1">
      <c r="A97" s="782"/>
      <c r="B97" s="783" t="str">
        <f t="shared" si="0"/>
        <v/>
      </c>
      <c r="C97" s="784"/>
      <c r="D97" s="785"/>
      <c r="E97" s="786"/>
      <c r="F97" s="784"/>
      <c r="G97" s="760"/>
      <c r="H97" s="787"/>
      <c r="I97" s="788"/>
      <c r="J97" s="789"/>
      <c r="K97" s="776"/>
      <c r="L97" s="790"/>
      <c r="M97" s="776"/>
      <c r="N97" s="790"/>
      <c r="O97" s="791">
        <f t="shared" si="7"/>
        <v>0</v>
      </c>
      <c r="P97" s="792"/>
      <c r="Q97" s="776"/>
      <c r="R97" s="790"/>
      <c r="S97" s="791">
        <f t="shared" si="1"/>
        <v>0</v>
      </c>
      <c r="T97" s="784"/>
      <c r="U97" s="776"/>
      <c r="V97" s="790"/>
      <c r="W97" s="791">
        <f t="shared" si="3"/>
        <v>0</v>
      </c>
      <c r="X97" s="792"/>
      <c r="Y97" s="793"/>
      <c r="Z97" s="794"/>
      <c r="AA97" s="795"/>
      <c r="AB97" s="796"/>
      <c r="AC97" s="797"/>
      <c r="AD97" s="1567"/>
      <c r="AE97" s="1568"/>
      <c r="AF97" s="711"/>
      <c r="AG97" s="711"/>
      <c r="AH97" s="711"/>
      <c r="AI97" s="711"/>
      <c r="AJ97" s="744"/>
      <c r="AK97" s="744"/>
      <c r="AL97" s="744"/>
      <c r="AM97" s="744"/>
      <c r="AN97" s="744"/>
      <c r="AO97" s="744"/>
      <c r="AP97" s="869"/>
      <c r="AQ97" s="711"/>
      <c r="AR97" s="870"/>
      <c r="AS97" s="854"/>
      <c r="AT97" s="854"/>
      <c r="AU97" s="854"/>
      <c r="AV97" s="854"/>
      <c r="AW97" s="871"/>
      <c r="AX97" s="871"/>
      <c r="AY97" s="871"/>
      <c r="AZ97" s="744"/>
      <c r="BA97" s="871"/>
      <c r="BB97" s="871"/>
      <c r="BC97" s="871"/>
      <c r="BD97" s="854"/>
      <c r="BE97" s="728"/>
      <c r="BF97" s="728"/>
      <c r="BG97" s="728"/>
      <c r="BH97" s="854"/>
      <c r="BI97" s="854"/>
      <c r="BJ97" s="854"/>
      <c r="BK97" s="854"/>
      <c r="BL97" s="711"/>
    </row>
    <row r="98" spans="1:64" ht="20.100000000000001" customHeight="1" thickBot="1">
      <c r="A98" s="813"/>
      <c r="B98" s="814" t="str">
        <f t="shared" si="0"/>
        <v/>
      </c>
      <c r="C98" s="815"/>
      <c r="D98" s="816"/>
      <c r="E98" s="817"/>
      <c r="F98" s="815"/>
      <c r="G98" s="760"/>
      <c r="H98" s="819"/>
      <c r="I98" s="874"/>
      <c r="J98" s="821"/>
      <c r="K98" s="822"/>
      <c r="L98" s="875"/>
      <c r="M98" s="822"/>
      <c r="N98" s="875"/>
      <c r="O98" s="823">
        <f>(K98*L98)+(M98*N98)</f>
        <v>0</v>
      </c>
      <c r="P98" s="876"/>
      <c r="Q98" s="822"/>
      <c r="R98" s="875"/>
      <c r="S98" s="823">
        <f t="shared" si="1"/>
        <v>0</v>
      </c>
      <c r="T98" s="815"/>
      <c r="U98" s="822"/>
      <c r="V98" s="875"/>
      <c r="W98" s="823">
        <f t="shared" si="3"/>
        <v>0</v>
      </c>
      <c r="X98" s="876"/>
      <c r="Y98" s="825"/>
      <c r="Z98" s="826"/>
      <c r="AA98" s="877"/>
      <c r="AB98" s="878"/>
      <c r="AC98" s="879"/>
      <c r="AD98" s="1567"/>
      <c r="AE98" s="1568"/>
    </row>
    <row r="99" spans="1:64" ht="19.5" customHeight="1" thickTop="1">
      <c r="A99" s="833"/>
      <c r="B99" s="834"/>
      <c r="C99" s="835"/>
      <c r="D99" s="836"/>
      <c r="E99" s="837"/>
      <c r="F99" s="835"/>
      <c r="G99" s="838"/>
      <c r="H99" s="838"/>
      <c r="I99" s="835"/>
      <c r="J99" s="839"/>
      <c r="K99" s="840"/>
      <c r="L99" s="884"/>
      <c r="M99" s="842"/>
      <c r="N99" s="884"/>
      <c r="O99" s="843">
        <f>SUM(O7:O98)</f>
        <v>0</v>
      </c>
      <c r="P99" s="844"/>
      <c r="Q99" s="840"/>
      <c r="R99" s="885"/>
      <c r="S99" s="843">
        <f>SUM(S7:S98)</f>
        <v>0</v>
      </c>
      <c r="T99" s="835"/>
      <c r="U99" s="846"/>
      <c r="V99" s="885"/>
      <c r="W99" s="843">
        <f>SUM(W7:W98)</f>
        <v>0</v>
      </c>
      <c r="X99" s="886"/>
      <c r="Y99" s="847"/>
      <c r="Z99" s="847"/>
      <c r="AA99" s="887"/>
      <c r="AB99" s="887"/>
      <c r="AC99" s="888"/>
      <c r="AD99" s="1569"/>
      <c r="AE99" s="1570"/>
    </row>
    <row r="100" spans="1:64" ht="20.100000000000001" customHeight="1"/>
    <row r="101" spans="1:64" ht="20.100000000000001" customHeight="1">
      <c r="E101" s="848" t="s">
        <v>438</v>
      </c>
      <c r="F101" s="848"/>
      <c r="G101" s="848"/>
      <c r="H101" s="848"/>
      <c r="I101" s="848"/>
      <c r="J101" s="849"/>
      <c r="K101" s="850"/>
      <c r="L101" s="851"/>
      <c r="M101" s="852"/>
      <c r="N101" s="852"/>
      <c r="O101" s="852">
        <f>SUMIF($E$7:$E$98,E101,$O$7:$O$98)</f>
        <v>0</v>
      </c>
      <c r="P101" s="852"/>
      <c r="Q101" s="853"/>
      <c r="R101" s="853"/>
      <c r="S101" s="852">
        <f>SUMIF($E$7:$E$98,E101,$S$7:$S$98)</f>
        <v>0</v>
      </c>
      <c r="T101" s="848"/>
      <c r="U101" s="853"/>
      <c r="V101" s="853"/>
      <c r="W101" s="852">
        <f>SUMIF($E$7:$E$98,E101,$W$7:$W$98)</f>
        <v>0</v>
      </c>
      <c r="X101" s="852"/>
    </row>
    <row r="102" spans="1:64" ht="20.100000000000001" customHeight="1">
      <c r="E102" s="855" t="s">
        <v>470</v>
      </c>
      <c r="F102" s="855"/>
      <c r="G102" s="855"/>
      <c r="H102" s="855"/>
      <c r="I102" s="855"/>
      <c r="J102" s="856"/>
      <c r="K102" s="857"/>
      <c r="L102" s="858"/>
      <c r="M102" s="889"/>
      <c r="N102" s="889"/>
      <c r="O102" s="889">
        <f>SUMIF($E$7:$E$98,E102,$O$7:$O$98)</f>
        <v>0</v>
      </c>
      <c r="P102" s="889"/>
      <c r="Q102" s="890"/>
      <c r="R102" s="890"/>
      <c r="S102" s="889">
        <f>SUMIF($E$7:$E$98,E102,$S$7:$S$98)</f>
        <v>0</v>
      </c>
      <c r="T102" s="855"/>
      <c r="U102" s="890"/>
      <c r="V102" s="890"/>
      <c r="W102" s="889">
        <f>SUMIF($E$7:$E$98,E102,$W$7:$W$98)</f>
        <v>0</v>
      </c>
      <c r="X102" s="889"/>
    </row>
    <row r="103" spans="1:64" ht="20.100000000000001" customHeight="1">
      <c r="E103" s="848" t="s">
        <v>12</v>
      </c>
      <c r="F103" s="848"/>
      <c r="G103" s="848"/>
      <c r="H103" s="848"/>
      <c r="I103" s="848"/>
      <c r="J103" s="849"/>
      <c r="K103" s="850"/>
      <c r="L103" s="851"/>
      <c r="M103" s="852"/>
      <c r="N103" s="852"/>
      <c r="O103" s="852">
        <f>SUMIF($E$7:$E$98,E103,$O$7:$O$98)</f>
        <v>0</v>
      </c>
      <c r="P103" s="852"/>
      <c r="Q103" s="853"/>
      <c r="R103" s="853"/>
      <c r="S103" s="852">
        <f>SUMIF($E$7:$E$98,E103,$S$7:$S$98)</f>
        <v>0</v>
      </c>
      <c r="T103" s="848"/>
      <c r="U103" s="853"/>
      <c r="V103" s="853"/>
      <c r="W103" s="852">
        <f>SUMIF($E$7:$E$98,E103,$W$7:$W$98)</f>
        <v>0</v>
      </c>
      <c r="X103" s="852"/>
    </row>
    <row r="104" spans="1:64" ht="20.100000000000001" customHeight="1">
      <c r="E104" s="862" t="s">
        <v>471</v>
      </c>
      <c r="F104" s="862"/>
      <c r="G104" s="862"/>
      <c r="H104" s="862"/>
      <c r="I104" s="862"/>
      <c r="J104" s="863"/>
      <c r="K104" s="864"/>
      <c r="L104" s="865"/>
      <c r="M104" s="866"/>
      <c r="N104" s="866"/>
      <c r="O104" s="866">
        <f>SUM(O101:O103)</f>
        <v>0</v>
      </c>
      <c r="P104" s="866"/>
      <c r="Q104" s="867"/>
      <c r="R104" s="867"/>
      <c r="S104" s="866">
        <f>SUM(S101:S103)</f>
        <v>0</v>
      </c>
      <c r="T104" s="862"/>
      <c r="U104" s="867"/>
      <c r="V104" s="867"/>
      <c r="W104" s="866">
        <f>SUM(W101:W103)</f>
        <v>0</v>
      </c>
      <c r="X104" s="866"/>
      <c r="AA104" s="723" t="s">
        <v>472</v>
      </c>
      <c r="AB104" s="866">
        <f>O104+S104+W104</f>
        <v>0</v>
      </c>
      <c r="AC104" s="868"/>
    </row>
  </sheetData>
  <mergeCells count="162">
    <mergeCell ref="A5:A6"/>
    <mergeCell ref="B5:B6"/>
    <mergeCell ref="C5:C6"/>
    <mergeCell ref="D5:D6"/>
    <mergeCell ref="E5:E6"/>
    <mergeCell ref="F5:H5"/>
    <mergeCell ref="F6:H6"/>
    <mergeCell ref="AL6:AN6"/>
    <mergeCell ref="S5:S6"/>
    <mergeCell ref="U5:V5"/>
    <mergeCell ref="W5:W6"/>
    <mergeCell ref="X5:X6"/>
    <mergeCell ref="AA5:AA6"/>
    <mergeCell ref="AD5:AE5"/>
    <mergeCell ref="AD6:AE6"/>
    <mergeCell ref="J5:J6"/>
    <mergeCell ref="K5:L5"/>
    <mergeCell ref="M5:N5"/>
    <mergeCell ref="O5:O6"/>
    <mergeCell ref="P5:P6"/>
    <mergeCell ref="Q5:R5"/>
    <mergeCell ref="AD7:AE7"/>
    <mergeCell ref="BJ7:BK7"/>
    <mergeCell ref="AD8:AE8"/>
    <mergeCell ref="BJ8:BK8"/>
    <mergeCell ref="AD9:AE9"/>
    <mergeCell ref="BJ9:BK9"/>
    <mergeCell ref="AY5:AY6"/>
    <mergeCell ref="BA5:BB5"/>
    <mergeCell ref="BC5:BC6"/>
    <mergeCell ref="BD5:BD6"/>
    <mergeCell ref="BG5:BG6"/>
    <mergeCell ref="BJ5:BK6"/>
    <mergeCell ref="AP5:AP6"/>
    <mergeCell ref="AQ5:AR5"/>
    <mergeCell ref="AS5:AT5"/>
    <mergeCell ref="AU5:AU6"/>
    <mergeCell ref="AV5:AV6"/>
    <mergeCell ref="AW5:AX5"/>
    <mergeCell ref="AG5:AG6"/>
    <mergeCell ref="AH5:AH6"/>
    <mergeCell ref="AI5:AI6"/>
    <mergeCell ref="AJ5:AJ6"/>
    <mergeCell ref="AK5:AK6"/>
    <mergeCell ref="AL5:AN5"/>
    <mergeCell ref="AD13:AE13"/>
    <mergeCell ref="BJ13:BK13"/>
    <mergeCell ref="AD14:AE14"/>
    <mergeCell ref="BJ14:BK14"/>
    <mergeCell ref="AD15:AE15"/>
    <mergeCell ref="BJ15:BK15"/>
    <mergeCell ref="AD10:AE10"/>
    <mergeCell ref="BJ10:BK10"/>
    <mergeCell ref="AD11:AE11"/>
    <mergeCell ref="BJ11:BK11"/>
    <mergeCell ref="AD12:AE12"/>
    <mergeCell ref="BJ12:BK12"/>
    <mergeCell ref="AD19:AE19"/>
    <mergeCell ref="BJ19:BK19"/>
    <mergeCell ref="AD20:AE20"/>
    <mergeCell ref="BJ20:BK20"/>
    <mergeCell ref="AD21:AE21"/>
    <mergeCell ref="BJ21:BK21"/>
    <mergeCell ref="AD16:AE16"/>
    <mergeCell ref="BJ16:BK16"/>
    <mergeCell ref="AD17:AE17"/>
    <mergeCell ref="BJ17:BK17"/>
    <mergeCell ref="AD18:AE18"/>
    <mergeCell ref="BJ18:BK18"/>
    <mergeCell ref="AD25:AE25"/>
    <mergeCell ref="BJ25:BK25"/>
    <mergeCell ref="AD26:AE26"/>
    <mergeCell ref="BJ26:BK26"/>
    <mergeCell ref="AD27:AE27"/>
    <mergeCell ref="BJ27:BK27"/>
    <mergeCell ref="AD22:AE22"/>
    <mergeCell ref="BJ22:BK22"/>
    <mergeCell ref="AD23:AE23"/>
    <mergeCell ref="BJ23:BK23"/>
    <mergeCell ref="AD24:AE24"/>
    <mergeCell ref="BJ24:BK24"/>
    <mergeCell ref="AD32:AE32"/>
    <mergeCell ref="BJ32:BK32"/>
    <mergeCell ref="AD33:AE33"/>
    <mergeCell ref="BJ33:BK33"/>
    <mergeCell ref="AD34:AE34"/>
    <mergeCell ref="BJ34:BK34"/>
    <mergeCell ref="AD29:AE29"/>
    <mergeCell ref="BJ29:BK29"/>
    <mergeCell ref="AD30:AE30"/>
    <mergeCell ref="BJ30:BK30"/>
    <mergeCell ref="AD31:AE31"/>
    <mergeCell ref="BJ31:BK31"/>
    <mergeCell ref="AD38:AE38"/>
    <mergeCell ref="BJ38:BK38"/>
    <mergeCell ref="AD39:AE39"/>
    <mergeCell ref="AD40:AE40"/>
    <mergeCell ref="AD41:AE41"/>
    <mergeCell ref="AD42:AE42"/>
    <mergeCell ref="AD35:AE35"/>
    <mergeCell ref="BJ35:BK35"/>
    <mergeCell ref="AD36:AE36"/>
    <mergeCell ref="BJ36:BK36"/>
    <mergeCell ref="AD37:AE37"/>
    <mergeCell ref="BJ37:BK37"/>
    <mergeCell ref="AD49:AE49"/>
    <mergeCell ref="AD50:AE50"/>
    <mergeCell ref="AD51:AE51"/>
    <mergeCell ref="AD52:AE52"/>
    <mergeCell ref="AD53:AE53"/>
    <mergeCell ref="AD54:AE54"/>
    <mergeCell ref="AD43:AE43"/>
    <mergeCell ref="AD44:AE44"/>
    <mergeCell ref="AD45:AE45"/>
    <mergeCell ref="AD46:AE46"/>
    <mergeCell ref="AD47:AE47"/>
    <mergeCell ref="AD48:AE48"/>
    <mergeCell ref="AD61:AE61"/>
    <mergeCell ref="AD62:AE62"/>
    <mergeCell ref="AD63:AE63"/>
    <mergeCell ref="AD64:AE64"/>
    <mergeCell ref="AD65:AE65"/>
    <mergeCell ref="AD66:AE66"/>
    <mergeCell ref="AD55:AE55"/>
    <mergeCell ref="AD56:AE56"/>
    <mergeCell ref="AD57:AE57"/>
    <mergeCell ref="AD58:AE58"/>
    <mergeCell ref="AD59:AE59"/>
    <mergeCell ref="AD60:AE60"/>
    <mergeCell ref="AD73:AE73"/>
    <mergeCell ref="AD74:AE74"/>
    <mergeCell ref="AD75:AE75"/>
    <mergeCell ref="AD76:AE76"/>
    <mergeCell ref="AD77:AE77"/>
    <mergeCell ref="AD78:AE78"/>
    <mergeCell ref="AD67:AE67"/>
    <mergeCell ref="AD68:AE68"/>
    <mergeCell ref="AD69:AE69"/>
    <mergeCell ref="AD70:AE70"/>
    <mergeCell ref="AD71:AE71"/>
    <mergeCell ref="AD72:AE72"/>
    <mergeCell ref="AD85:AE85"/>
    <mergeCell ref="AD86:AE86"/>
    <mergeCell ref="AD87:AE87"/>
    <mergeCell ref="AD88:AE88"/>
    <mergeCell ref="AD89:AE89"/>
    <mergeCell ref="AD90:AE90"/>
    <mergeCell ref="AD79:AE79"/>
    <mergeCell ref="AD80:AE80"/>
    <mergeCell ref="AD81:AE81"/>
    <mergeCell ref="AD82:AE82"/>
    <mergeCell ref="AD83:AE83"/>
    <mergeCell ref="AD84:AE84"/>
    <mergeCell ref="AD97:AE97"/>
    <mergeCell ref="AD98:AE98"/>
    <mergeCell ref="AD99:AE99"/>
    <mergeCell ref="AD91:AE91"/>
    <mergeCell ref="AD92:AE92"/>
    <mergeCell ref="AD93:AE93"/>
    <mergeCell ref="AD94:AE94"/>
    <mergeCell ref="AD95:AE95"/>
    <mergeCell ref="AD96:AE96"/>
  </mergeCells>
  <phoneticPr fontId="4"/>
  <dataValidations count="7">
    <dataValidation type="list" allowBlank="1" showInputMessage="1" promptTitle="【⇔を選択した場合】" prompt="往復分の距離と単価を記入してください。_x000a_" sqref="G7:G98">
      <formula1>"⇒,⇔,－"</formula1>
    </dataValidation>
    <dataValidation type="list" allowBlank="1" sqref="AO10 I7:I98">
      <formula1>"航空機,JR特急あり,JR特急なし,私鉄,船,高速バス,路線バス,団体所有車両,自家用車,レンタカー,貸切バス,徒歩,その他"</formula1>
    </dataValidation>
    <dataValidation imeMode="halfAlpha" allowBlank="1" showInputMessage="1" showErrorMessage="1" sqref="Y7:AA98 BE7:BG37 AW7:AY37 AQ7:AU37 BA7:BC37 K7:O98 Q7:S98 U7:W98"/>
    <dataValidation type="list" allowBlank="1" sqref="AO7:AO9 AO11:AO37">
      <formula1>"航空機,JR特急あり,JR特急なし,私鉄,船,路線バス,団体所有車両,自家用車,レンタカー,貸切バス,徒歩,その他"</formula1>
    </dataValidation>
    <dataValidation type="list" allowBlank="1" sqref="AM7:AM37">
      <formula1>"⇒,⇔,－"</formula1>
    </dataValidation>
    <dataValidation type="list" allowBlank="1" showInputMessage="1" showErrorMessage="1" sqref="E35:E99 E7:E33 AK7:AK38">
      <formula1>"打合せ,WS,本公演"</formula1>
    </dataValidation>
    <dataValidation type="list" allowBlank="1" showInputMessage="1" showErrorMessage="1" sqref="I65568:I65586 HW65568:HY65586 AO65507:AO65525">
      <formula1>"航空機,JR特急あり,JR特急なし,私鉄,船,路線バス,団体所有車両,自家用車,レンタカー,貸切バス大型,貸切バス中型,貸切バス小型,マイクロバス,徒歩,その他"</formula1>
    </dataValidation>
  </dataValidations>
  <printOptions horizontalCentered="1"/>
  <pageMargins left="0.51181102362204722" right="0.31496062992125984" top="0.74803149606299213" bottom="0.74803149606299213" header="0.31496062992125984" footer="0.31496062992125984"/>
  <pageSetup paperSize="9" scale="20" fitToHeight="0" orientation="landscape" r:id="rId1"/>
  <headerFooter>
    <oddFooter>&amp;R&amp;A
&amp;D</oddFooter>
  </headerFooter>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59999389629810485"/>
    <pageSetUpPr fitToPage="1"/>
  </sheetPr>
  <dimension ref="A1:BE75"/>
  <sheetViews>
    <sheetView showGridLines="0" view="pageBreakPreview" zoomScale="85" zoomScaleNormal="60" zoomScaleSheetLayoutView="85" zoomScalePageLayoutView="80" workbookViewId="0">
      <selection activeCell="H21" sqref="H21"/>
    </sheetView>
  </sheetViews>
  <sheetFormatPr defaultColWidth="3.625" defaultRowHeight="15.75"/>
  <cols>
    <col min="1" max="1" width="7.625" style="898" customWidth="1"/>
    <col min="2" max="2" width="4.125" style="421" customWidth="1"/>
    <col min="3" max="3" width="16.375" style="421" customWidth="1"/>
    <col min="4" max="4" width="14.25" style="421" customWidth="1"/>
    <col min="5" max="5" width="13.5" style="421" customWidth="1"/>
    <col min="6" max="6" width="4.125" style="421" customWidth="1"/>
    <col min="7" max="7" width="13.5" style="421" customWidth="1"/>
    <col min="8" max="8" width="7.625" style="421" customWidth="1"/>
    <col min="9" max="11" width="13.75" style="421" customWidth="1"/>
    <col min="12" max="12" width="6.75" style="421" customWidth="1"/>
    <col min="13" max="13" width="13.75" style="421" customWidth="1"/>
    <col min="14" max="14" width="6.75" style="421" customWidth="1"/>
    <col min="15" max="15" width="13.75" style="421" customWidth="1"/>
    <col min="16" max="16" width="6.75" style="421" customWidth="1"/>
    <col min="17" max="17" width="13.75" style="421" customWidth="1"/>
    <col min="18" max="18" width="9" style="421" customWidth="1"/>
    <col min="19" max="21" width="5" style="421" customWidth="1"/>
    <col min="22" max="22" width="6.75" style="421" customWidth="1"/>
    <col min="23" max="27" width="4.125" style="421" customWidth="1"/>
    <col min="28" max="28" width="3.625" style="421"/>
    <col min="29" max="29" width="7.625" style="898" customWidth="1"/>
    <col min="30" max="30" width="4.125" style="421" customWidth="1"/>
    <col min="31" max="31" width="16.375" style="421" customWidth="1"/>
    <col min="32" max="32" width="13.5" style="421" customWidth="1"/>
    <col min="33" max="33" width="7.875" style="421" customWidth="1"/>
    <col min="34" max="34" width="3.625" style="421" customWidth="1"/>
    <col min="35" max="35" width="7.625" style="421" customWidth="1"/>
    <col min="36" max="36" width="8" style="421" customWidth="1"/>
    <col min="37" max="38" width="13.75" style="421" customWidth="1"/>
    <col min="39" max="39" width="14.25" style="421" customWidth="1"/>
    <col min="40" max="40" width="8.125" style="421" customWidth="1"/>
    <col min="41" max="41" width="13.625" style="421" customWidth="1"/>
    <col min="42" max="42" width="8.125" style="421" customWidth="1"/>
    <col min="43" max="43" width="13.625" style="421" customWidth="1"/>
    <col min="44" max="44" width="8.125" style="421" customWidth="1"/>
    <col min="45" max="45" width="7.875" style="421" customWidth="1"/>
    <col min="46" max="46" width="9" style="421" customWidth="1"/>
    <col min="47" max="48" width="5" style="421" customWidth="1"/>
    <col min="49" max="49" width="4.625" style="421" customWidth="1"/>
    <col min="50" max="50" width="6.375" style="421" customWidth="1"/>
    <col min="51" max="54" width="4.125" style="421" customWidth="1"/>
    <col min="55" max="59" width="3.625" style="421"/>
    <col min="60" max="60" width="3.625" style="421" customWidth="1"/>
    <col min="61" max="267" width="3.625" style="421"/>
    <col min="268" max="268" width="3.625" style="421" customWidth="1"/>
    <col min="269" max="16384" width="3.625" style="421"/>
  </cols>
  <sheetData>
    <row r="1" spans="1:56" ht="20.100000000000001" customHeight="1">
      <c r="A1" s="1740" t="s">
        <v>473</v>
      </c>
      <c r="B1" s="1740"/>
      <c r="C1" s="639" t="s">
        <v>383</v>
      </c>
      <c r="D1" s="640">
        <f>【様式1】実施計画書!C3</f>
        <v>0</v>
      </c>
      <c r="E1" s="640"/>
      <c r="F1" s="705"/>
      <c r="G1" s="706"/>
      <c r="H1" s="706"/>
      <c r="I1" s="706"/>
      <c r="J1" s="706"/>
      <c r="K1" s="707"/>
      <c r="L1" s="707"/>
      <c r="M1" s="891"/>
      <c r="N1" s="891"/>
      <c r="O1" s="891"/>
      <c r="V1" s="4" t="str">
        <f>【様式1】実施計画書!Y1</f>
        <v>UNI6-00</v>
      </c>
      <c r="W1" s="892"/>
      <c r="X1" s="892"/>
      <c r="Y1" s="892"/>
      <c r="Z1" s="892"/>
      <c r="AB1" s="428"/>
      <c r="AC1" s="1740" t="s">
        <v>473</v>
      </c>
      <c r="AD1" s="1740"/>
      <c r="AE1" s="642" t="s">
        <v>383</v>
      </c>
      <c r="AF1" s="640" t="s">
        <v>216</v>
      </c>
      <c r="AG1" s="640"/>
      <c r="AH1" s="705"/>
      <c r="AI1" s="706"/>
      <c r="AJ1" s="706"/>
      <c r="AK1" s="715"/>
      <c r="AL1" s="715"/>
      <c r="AM1" s="715"/>
      <c r="AN1" s="715"/>
      <c r="AO1" s="893"/>
      <c r="AP1" s="893"/>
      <c r="AQ1" s="893"/>
      <c r="AR1" s="428"/>
      <c r="AS1" s="428"/>
      <c r="AT1" s="428"/>
      <c r="AU1" s="428"/>
      <c r="AV1" s="428"/>
      <c r="AW1" s="428"/>
      <c r="AX1" s="894" t="s">
        <v>474</v>
      </c>
      <c r="AY1" s="895"/>
      <c r="AZ1" s="895"/>
      <c r="BA1" s="895"/>
      <c r="BB1" s="895"/>
      <c r="BC1" s="428"/>
    </row>
    <row r="2" spans="1:56" ht="20.100000000000001" customHeight="1">
      <c r="A2" s="896" t="s">
        <v>475</v>
      </c>
      <c r="AB2" s="428"/>
      <c r="AC2" s="897" t="s">
        <v>476</v>
      </c>
      <c r="AD2" s="428"/>
      <c r="AE2" s="428"/>
      <c r="AF2" s="428"/>
      <c r="AG2" s="428"/>
      <c r="AH2" s="428"/>
      <c r="AI2" s="428"/>
      <c r="AJ2" s="428"/>
      <c r="AK2" s="428"/>
      <c r="AL2" s="428"/>
      <c r="AM2" s="428"/>
      <c r="AN2" s="428"/>
      <c r="AO2" s="428"/>
      <c r="AP2" s="428"/>
      <c r="AQ2" s="428"/>
      <c r="AR2" s="428"/>
      <c r="AS2" s="428"/>
      <c r="AT2" s="428"/>
      <c r="AU2" s="428"/>
      <c r="AV2" s="428"/>
      <c r="AW2" s="428"/>
      <c r="AX2" s="428"/>
      <c r="AY2" s="428"/>
      <c r="AZ2" s="428"/>
      <c r="BA2" s="428"/>
      <c r="BB2" s="428"/>
      <c r="BC2" s="428"/>
    </row>
    <row r="3" spans="1:56" ht="20.100000000000001" customHeight="1">
      <c r="B3" s="896"/>
      <c r="C3" s="896"/>
      <c r="D3" s="896"/>
      <c r="E3" s="896"/>
      <c r="F3" s="896"/>
      <c r="G3" s="896"/>
      <c r="H3" s="896"/>
      <c r="I3" s="896"/>
      <c r="J3" s="896"/>
      <c r="K3" s="896"/>
      <c r="L3" s="896"/>
      <c r="M3" s="896"/>
      <c r="N3" s="896"/>
      <c r="O3" s="896"/>
      <c r="P3" s="896"/>
      <c r="Q3" s="896"/>
      <c r="S3" s="430"/>
      <c r="T3" s="430"/>
      <c r="AA3" s="430"/>
      <c r="AB3" s="440"/>
      <c r="AC3" s="899"/>
      <c r="AD3" s="897"/>
      <c r="AE3" s="897"/>
      <c r="AF3" s="897"/>
      <c r="AG3" s="897"/>
      <c r="AH3" s="897"/>
      <c r="AI3" s="897"/>
      <c r="AJ3" s="897"/>
      <c r="AK3" s="897"/>
      <c r="AL3" s="897"/>
      <c r="AM3" s="897"/>
      <c r="AN3" s="897"/>
      <c r="AO3" s="897"/>
      <c r="AP3" s="897"/>
      <c r="AQ3" s="897"/>
      <c r="AR3" s="897"/>
      <c r="AS3" s="897"/>
      <c r="AT3" s="428"/>
      <c r="AU3" s="440"/>
      <c r="AV3" s="440"/>
      <c r="AW3" s="428"/>
      <c r="AX3" s="428"/>
      <c r="AY3" s="428"/>
      <c r="AZ3" s="428"/>
      <c r="BA3" s="428"/>
      <c r="BB3" s="428"/>
      <c r="BC3" s="428"/>
    </row>
    <row r="4" spans="1:56" ht="20.100000000000001" customHeight="1" thickBot="1">
      <c r="A4" s="900" t="s">
        <v>477</v>
      </c>
      <c r="S4" s="430"/>
      <c r="T4" s="430"/>
      <c r="AA4" s="430"/>
      <c r="AB4" s="440"/>
      <c r="AC4" s="901" t="s">
        <v>477</v>
      </c>
      <c r="AD4" s="428"/>
      <c r="AE4" s="428"/>
      <c r="AF4" s="428"/>
      <c r="AG4" s="428"/>
      <c r="AH4" s="428"/>
      <c r="AI4" s="428"/>
      <c r="AJ4" s="428"/>
      <c r="AK4" s="428"/>
      <c r="AL4" s="428"/>
      <c r="AM4" s="428"/>
      <c r="AN4" s="428"/>
      <c r="AO4" s="428"/>
      <c r="AP4" s="428"/>
      <c r="AQ4" s="428"/>
      <c r="AR4" s="428"/>
      <c r="AS4" s="428"/>
      <c r="AT4" s="428"/>
      <c r="AU4" s="440"/>
      <c r="AV4" s="440"/>
      <c r="AW4" s="428"/>
      <c r="AX4" s="428"/>
      <c r="AY4" s="428"/>
      <c r="AZ4" s="428"/>
      <c r="BA4" s="428"/>
      <c r="BB4" s="428"/>
      <c r="BC4" s="428"/>
    </row>
    <row r="5" spans="1:56" ht="20.100000000000001" customHeight="1" thickBot="1">
      <c r="A5" s="902" t="s">
        <v>478</v>
      </c>
      <c r="B5" s="1741" t="s">
        <v>479</v>
      </c>
      <c r="C5" s="1742"/>
      <c r="D5" s="1742"/>
      <c r="E5" s="1742"/>
      <c r="F5" s="1742"/>
      <c r="G5" s="1742"/>
      <c r="H5" s="1742"/>
      <c r="I5" s="1742"/>
      <c r="J5" s="1742"/>
      <c r="K5" s="1742"/>
      <c r="L5" s="1742"/>
      <c r="M5" s="1742"/>
      <c r="N5" s="1742"/>
      <c r="O5" s="1742"/>
      <c r="P5" s="1742"/>
      <c r="Q5" s="1742"/>
      <c r="R5" s="1743"/>
      <c r="S5" s="430"/>
      <c r="T5" s="429"/>
      <c r="U5" s="903" t="s">
        <v>480</v>
      </c>
      <c r="V5" s="904"/>
      <c r="W5" s="905" t="s">
        <v>481</v>
      </c>
      <c r="X5" s="906"/>
      <c r="Y5" s="906"/>
      <c r="Z5" s="907"/>
      <c r="AA5" s="430"/>
      <c r="AB5" s="428"/>
      <c r="AC5" s="908" t="s">
        <v>478</v>
      </c>
      <c r="AD5" s="1742" t="s">
        <v>479</v>
      </c>
      <c r="AE5" s="1742"/>
      <c r="AF5" s="1742"/>
      <c r="AG5" s="1742"/>
      <c r="AH5" s="1742"/>
      <c r="AI5" s="1742"/>
      <c r="AJ5" s="1742"/>
      <c r="AK5" s="1742"/>
      <c r="AL5" s="1742"/>
      <c r="AM5" s="1742"/>
      <c r="AN5" s="1742"/>
      <c r="AO5" s="1742"/>
      <c r="AP5" s="1742"/>
      <c r="AQ5" s="1742"/>
      <c r="AR5" s="1742"/>
      <c r="AS5" s="1742"/>
      <c r="AT5" s="1743"/>
      <c r="AU5" s="440"/>
      <c r="AV5" s="422"/>
      <c r="AW5" s="909" t="s">
        <v>480</v>
      </c>
      <c r="AX5" s="910" t="s">
        <v>306</v>
      </c>
      <c r="AY5" s="911" t="s">
        <v>481</v>
      </c>
      <c r="AZ5" s="912"/>
      <c r="BA5" s="912"/>
      <c r="BB5" s="913"/>
      <c r="BC5" s="428"/>
    </row>
    <row r="6" spans="1:56" ht="20.100000000000001" customHeight="1" thickTop="1" thickBot="1">
      <c r="A6" s="1750"/>
      <c r="B6" s="1744"/>
      <c r="C6" s="1745"/>
      <c r="D6" s="1745"/>
      <c r="E6" s="1745"/>
      <c r="F6" s="1745"/>
      <c r="G6" s="1745"/>
      <c r="H6" s="1745"/>
      <c r="I6" s="1745"/>
      <c r="J6" s="1745"/>
      <c r="K6" s="1745"/>
      <c r="L6" s="1745"/>
      <c r="M6" s="1745"/>
      <c r="N6" s="1745"/>
      <c r="O6" s="1745"/>
      <c r="P6" s="1745"/>
      <c r="Q6" s="1745"/>
      <c r="R6" s="1746"/>
      <c r="S6" s="430"/>
      <c r="T6" s="429"/>
      <c r="U6" s="903"/>
      <c r="V6" s="914"/>
      <c r="W6" s="915" t="s">
        <v>482</v>
      </c>
      <c r="X6" s="916"/>
      <c r="Y6" s="916"/>
      <c r="Z6" s="917"/>
      <c r="AA6" s="430"/>
      <c r="AB6" s="428"/>
      <c r="AC6" s="1753" t="s">
        <v>483</v>
      </c>
      <c r="AD6" s="1745"/>
      <c r="AE6" s="1745"/>
      <c r="AF6" s="1745"/>
      <c r="AG6" s="1745"/>
      <c r="AH6" s="1745"/>
      <c r="AI6" s="1745"/>
      <c r="AJ6" s="1745"/>
      <c r="AK6" s="1745"/>
      <c r="AL6" s="1745"/>
      <c r="AM6" s="1745"/>
      <c r="AN6" s="1745"/>
      <c r="AO6" s="1745"/>
      <c r="AP6" s="1745"/>
      <c r="AQ6" s="1745"/>
      <c r="AR6" s="1745"/>
      <c r="AS6" s="1745"/>
      <c r="AT6" s="1746"/>
      <c r="AU6" s="440"/>
      <c r="AV6" s="422"/>
      <c r="AW6" s="909"/>
      <c r="AX6" s="918"/>
      <c r="AY6" s="919" t="s">
        <v>482</v>
      </c>
      <c r="AZ6" s="920"/>
      <c r="BA6" s="920"/>
      <c r="BB6" s="921"/>
      <c r="BC6" s="428"/>
    </row>
    <row r="7" spans="1:56" ht="20.100000000000001" customHeight="1" thickBot="1">
      <c r="A7" s="1751"/>
      <c r="B7" s="1744"/>
      <c r="C7" s="1745"/>
      <c r="D7" s="1745"/>
      <c r="E7" s="1745"/>
      <c r="F7" s="1745"/>
      <c r="G7" s="1745"/>
      <c r="H7" s="1745"/>
      <c r="I7" s="1745"/>
      <c r="J7" s="1745"/>
      <c r="K7" s="1745"/>
      <c r="L7" s="1745"/>
      <c r="M7" s="1745"/>
      <c r="N7" s="1745"/>
      <c r="O7" s="1745"/>
      <c r="P7" s="1745"/>
      <c r="Q7" s="1745"/>
      <c r="R7" s="1746"/>
      <c r="S7" s="430"/>
      <c r="T7" s="429"/>
      <c r="AA7" s="430"/>
      <c r="AB7" s="428"/>
      <c r="AC7" s="1754"/>
      <c r="AD7" s="1745"/>
      <c r="AE7" s="1745"/>
      <c r="AF7" s="1745"/>
      <c r="AG7" s="1745"/>
      <c r="AH7" s="1745"/>
      <c r="AI7" s="1745"/>
      <c r="AJ7" s="1745"/>
      <c r="AK7" s="1745"/>
      <c r="AL7" s="1745"/>
      <c r="AM7" s="1745"/>
      <c r="AN7" s="1745"/>
      <c r="AO7" s="1745"/>
      <c r="AP7" s="1745"/>
      <c r="AQ7" s="1745"/>
      <c r="AR7" s="1745"/>
      <c r="AS7" s="1745"/>
      <c r="AT7" s="1746"/>
      <c r="AU7" s="440"/>
      <c r="AV7" s="422"/>
      <c r="AW7" s="428"/>
      <c r="AX7" s="428"/>
      <c r="AY7" s="428"/>
      <c r="AZ7" s="428"/>
      <c r="BA7" s="428"/>
      <c r="BB7" s="428"/>
      <c r="BC7" s="428"/>
    </row>
    <row r="8" spans="1:56" ht="20.100000000000001" customHeight="1" thickBot="1">
      <c r="A8" s="1752"/>
      <c r="B8" s="1747"/>
      <c r="C8" s="1748"/>
      <c r="D8" s="1748"/>
      <c r="E8" s="1748"/>
      <c r="F8" s="1748"/>
      <c r="G8" s="1748"/>
      <c r="H8" s="1748"/>
      <c r="I8" s="1748"/>
      <c r="J8" s="1748"/>
      <c r="K8" s="1748"/>
      <c r="L8" s="1748"/>
      <c r="M8" s="1748"/>
      <c r="N8" s="1748"/>
      <c r="O8" s="1748"/>
      <c r="P8" s="1748"/>
      <c r="Q8" s="1748"/>
      <c r="R8" s="1749"/>
      <c r="S8" s="430"/>
      <c r="T8" s="429"/>
      <c r="U8" s="903" t="s">
        <v>484</v>
      </c>
      <c r="V8" s="904"/>
      <c r="W8" s="905" t="s">
        <v>485</v>
      </c>
      <c r="X8" s="906"/>
      <c r="Y8" s="906"/>
      <c r="Z8" s="907"/>
      <c r="AA8" s="430"/>
      <c r="AB8" s="428"/>
      <c r="AC8" s="1755"/>
      <c r="AD8" s="1748"/>
      <c r="AE8" s="1748"/>
      <c r="AF8" s="1748"/>
      <c r="AG8" s="1748"/>
      <c r="AH8" s="1748"/>
      <c r="AI8" s="1748"/>
      <c r="AJ8" s="1748"/>
      <c r="AK8" s="1748"/>
      <c r="AL8" s="1748"/>
      <c r="AM8" s="1748"/>
      <c r="AN8" s="1748"/>
      <c r="AO8" s="1748"/>
      <c r="AP8" s="1748"/>
      <c r="AQ8" s="1748"/>
      <c r="AR8" s="1748"/>
      <c r="AS8" s="1748"/>
      <c r="AT8" s="1749"/>
      <c r="AU8" s="440"/>
      <c r="AV8" s="422"/>
      <c r="AW8" s="909" t="s">
        <v>484</v>
      </c>
      <c r="AX8" s="910"/>
      <c r="AY8" s="911" t="s">
        <v>485</v>
      </c>
      <c r="AZ8" s="912"/>
      <c r="BA8" s="912"/>
      <c r="BB8" s="913"/>
      <c r="BC8" s="428"/>
    </row>
    <row r="9" spans="1:56" ht="20.100000000000001" customHeight="1" thickTop="1">
      <c r="B9" s="922"/>
      <c r="C9" s="923"/>
      <c r="D9" s="923"/>
      <c r="E9" s="923"/>
      <c r="F9" s="923"/>
      <c r="G9" s="923"/>
      <c r="H9" s="923"/>
      <c r="I9" s="923"/>
      <c r="J9" s="923"/>
      <c r="K9" s="923"/>
      <c r="L9" s="923"/>
      <c r="M9" s="923"/>
      <c r="N9" s="923"/>
      <c r="O9" s="923"/>
      <c r="P9" s="923"/>
      <c r="Q9" s="923"/>
      <c r="R9" s="923"/>
      <c r="S9" s="923"/>
      <c r="T9" s="429"/>
      <c r="U9" s="903"/>
      <c r="V9" s="924"/>
      <c r="W9" s="925" t="s">
        <v>486</v>
      </c>
      <c r="X9" s="926"/>
      <c r="Y9" s="926"/>
      <c r="Z9" s="927"/>
      <c r="AA9" s="923"/>
      <c r="AB9" s="428"/>
      <c r="AC9" s="899"/>
      <c r="AD9" s="928"/>
      <c r="AE9" s="929"/>
      <c r="AF9" s="929"/>
      <c r="AG9" s="929"/>
      <c r="AH9" s="929"/>
      <c r="AI9" s="929"/>
      <c r="AJ9" s="929"/>
      <c r="AK9" s="929"/>
      <c r="AL9" s="929"/>
      <c r="AM9" s="929"/>
      <c r="AN9" s="929"/>
      <c r="AO9" s="929"/>
      <c r="AP9" s="929"/>
      <c r="AQ9" s="929"/>
      <c r="AR9" s="929"/>
      <c r="AS9" s="929"/>
      <c r="AT9" s="929"/>
      <c r="AU9" s="929"/>
      <c r="AV9" s="422"/>
      <c r="AW9" s="909"/>
      <c r="AX9" s="930" t="s">
        <v>306</v>
      </c>
      <c r="AY9" s="931" t="s">
        <v>486</v>
      </c>
      <c r="AZ9" s="932"/>
      <c r="BA9" s="932"/>
      <c r="BB9" s="933"/>
      <c r="BC9" s="428"/>
    </row>
    <row r="10" spans="1:56" ht="20.100000000000001" customHeight="1" thickBot="1">
      <c r="D10" s="276" t="s">
        <v>15</v>
      </c>
      <c r="E10" s="276"/>
      <c r="F10" s="432"/>
      <c r="G10" s="432"/>
      <c r="H10" s="432"/>
      <c r="I10" s="432"/>
      <c r="J10" s="645"/>
      <c r="K10" s="645"/>
      <c r="L10" s="645"/>
      <c r="M10" s="710"/>
      <c r="S10" s="429"/>
      <c r="T10" s="429"/>
      <c r="U10" s="903"/>
      <c r="V10" s="914"/>
      <c r="W10" s="934" t="s">
        <v>487</v>
      </c>
      <c r="X10" s="935"/>
      <c r="Y10" s="935"/>
      <c r="Z10" s="936"/>
      <c r="AA10" s="429"/>
      <c r="AB10" s="428"/>
      <c r="AC10" s="899"/>
      <c r="AD10" s="428"/>
      <c r="AE10" s="428"/>
      <c r="AF10" s="276" t="s">
        <v>15</v>
      </c>
      <c r="AG10" s="276"/>
      <c r="AH10" s="432"/>
      <c r="AI10" s="432"/>
      <c r="AJ10" s="432"/>
      <c r="AK10" s="432"/>
      <c r="AL10" s="645"/>
      <c r="AM10" s="645"/>
      <c r="AN10" s="645"/>
      <c r="AO10" s="717"/>
      <c r="AP10" s="428"/>
      <c r="AQ10" s="428"/>
      <c r="AR10" s="428"/>
      <c r="AS10" s="428"/>
      <c r="AT10" s="428"/>
      <c r="AU10" s="422"/>
      <c r="AV10" s="422"/>
      <c r="AW10" s="909"/>
      <c r="AX10" s="918"/>
      <c r="AY10" s="937" t="s">
        <v>487</v>
      </c>
      <c r="AZ10" s="938"/>
      <c r="BA10" s="938"/>
      <c r="BB10" s="939"/>
      <c r="BC10" s="428"/>
    </row>
    <row r="11" spans="1:56" ht="20.100000000000001" customHeight="1">
      <c r="D11" s="87" t="s">
        <v>64</v>
      </c>
      <c r="E11" s="87"/>
      <c r="F11" s="647"/>
      <c r="G11" s="647"/>
      <c r="H11" s="647"/>
      <c r="I11" s="647"/>
      <c r="J11" s="648"/>
      <c r="K11" s="649"/>
      <c r="L11" s="648"/>
      <c r="M11" s="940"/>
      <c r="S11" s="429"/>
      <c r="T11" s="429"/>
      <c r="U11" s="429"/>
      <c r="V11" s="941" t="s">
        <v>488</v>
      </c>
      <c r="W11" s="429"/>
      <c r="AA11" s="429"/>
      <c r="AB11" s="428"/>
      <c r="AC11" s="899"/>
      <c r="AD11" s="428"/>
      <c r="AE11" s="428"/>
      <c r="AF11" s="87" t="s">
        <v>64</v>
      </c>
      <c r="AG11" s="87"/>
      <c r="AH11" s="647"/>
      <c r="AI11" s="647"/>
      <c r="AJ11" s="647"/>
      <c r="AK11" s="647"/>
      <c r="AL11" s="648"/>
      <c r="AM11" s="649"/>
      <c r="AN11" s="648"/>
      <c r="AO11" s="942"/>
      <c r="AP11" s="428"/>
      <c r="AQ11" s="428"/>
      <c r="AR11" s="428"/>
      <c r="AS11" s="428"/>
      <c r="AT11" s="428"/>
      <c r="AU11" s="422"/>
      <c r="AV11" s="422"/>
      <c r="AW11" s="422"/>
      <c r="AX11" s="943" t="s">
        <v>488</v>
      </c>
      <c r="AY11" s="422"/>
      <c r="AZ11" s="428"/>
      <c r="BA11" s="428"/>
      <c r="BB11" s="428"/>
      <c r="BC11" s="428"/>
    </row>
    <row r="12" spans="1:56" ht="20.100000000000001" customHeight="1">
      <c r="D12" s="650" t="s">
        <v>401</v>
      </c>
      <c r="E12" s="650"/>
      <c r="F12" s="651"/>
      <c r="G12" s="651"/>
      <c r="H12" s="651"/>
      <c r="I12" s="651"/>
      <c r="J12" s="651"/>
      <c r="K12" s="651"/>
      <c r="L12" s="651"/>
      <c r="M12" s="944"/>
      <c r="S12" s="429"/>
      <c r="T12" s="429"/>
      <c r="U12" s="898"/>
      <c r="V12" s="945" t="s">
        <v>489</v>
      </c>
      <c r="W12" s="946"/>
      <c r="X12" s="946"/>
      <c r="Y12" s="946"/>
      <c r="Z12" s="947"/>
      <c r="AA12" s="429"/>
      <c r="AB12" s="428"/>
      <c r="AC12" s="899"/>
      <c r="AD12" s="428"/>
      <c r="AE12" s="428"/>
      <c r="AF12" s="650" t="s">
        <v>401</v>
      </c>
      <c r="AG12" s="650"/>
      <c r="AH12" s="651"/>
      <c r="AI12" s="651"/>
      <c r="AJ12" s="651"/>
      <c r="AK12" s="651"/>
      <c r="AL12" s="651"/>
      <c r="AM12" s="651"/>
      <c r="AN12" s="651"/>
      <c r="AO12" s="727"/>
      <c r="AP12" s="428"/>
      <c r="AQ12" s="428"/>
      <c r="AR12" s="428"/>
      <c r="AS12" s="428"/>
      <c r="AT12" s="428"/>
      <c r="AU12" s="422"/>
      <c r="AV12" s="422"/>
      <c r="AW12" s="899"/>
      <c r="AX12" s="948" t="s">
        <v>489</v>
      </c>
      <c r="AY12" s="949"/>
      <c r="AZ12" s="949"/>
      <c r="BA12" s="949"/>
      <c r="BB12" s="950"/>
      <c r="BC12" s="428"/>
    </row>
    <row r="13" spans="1:56" ht="19.5" customHeight="1">
      <c r="D13" s="951" t="s">
        <v>490</v>
      </c>
      <c r="E13" s="951"/>
      <c r="R13" s="898"/>
      <c r="S13" s="898"/>
      <c r="T13" s="898"/>
      <c r="U13" s="898"/>
      <c r="V13" s="945"/>
      <c r="W13" s="946"/>
      <c r="X13" s="946"/>
      <c r="Y13" s="946"/>
      <c r="Z13" s="947"/>
      <c r="AA13" s="898"/>
      <c r="AB13" s="428"/>
      <c r="AC13" s="899"/>
      <c r="AD13" s="428"/>
      <c r="AE13" s="428"/>
      <c r="AF13" s="951" t="s">
        <v>490</v>
      </c>
      <c r="AG13" s="951"/>
      <c r="AO13" s="428"/>
      <c r="AP13" s="428"/>
      <c r="AQ13" s="428"/>
      <c r="AR13" s="428"/>
      <c r="AS13" s="428"/>
      <c r="AT13" s="899"/>
      <c r="AU13" s="899"/>
      <c r="AV13" s="899"/>
      <c r="AW13" s="899"/>
      <c r="AX13" s="948"/>
      <c r="AY13" s="949"/>
      <c r="AZ13" s="949"/>
      <c r="BA13" s="949"/>
      <c r="BB13" s="950"/>
      <c r="BC13" s="428"/>
    </row>
    <row r="14" spans="1:56" ht="19.5" customHeight="1">
      <c r="D14" s="951"/>
      <c r="E14" s="951"/>
      <c r="R14" s="898"/>
      <c r="S14" s="898"/>
      <c r="T14" s="898"/>
      <c r="U14" s="898"/>
      <c r="V14" s="898"/>
      <c r="Z14" s="952"/>
      <c r="AA14" s="898"/>
      <c r="AB14" s="428"/>
      <c r="AC14" s="899"/>
      <c r="AD14" s="428"/>
      <c r="AE14" s="428"/>
      <c r="AF14" s="953"/>
      <c r="AG14" s="953"/>
      <c r="AH14" s="428"/>
      <c r="AI14" s="428"/>
      <c r="AJ14" s="428"/>
      <c r="AK14" s="428"/>
      <c r="AL14" s="428"/>
      <c r="AM14" s="428"/>
      <c r="AN14" s="428"/>
      <c r="AO14" s="428"/>
      <c r="AP14" s="428"/>
      <c r="AQ14" s="428"/>
      <c r="AR14" s="428"/>
      <c r="AS14" s="428"/>
      <c r="AT14" s="899"/>
      <c r="AU14" s="899"/>
      <c r="AV14" s="899"/>
      <c r="AW14" s="899"/>
      <c r="AX14" s="899"/>
      <c r="AY14" s="428"/>
      <c r="AZ14" s="428"/>
      <c r="BA14" s="428"/>
      <c r="BB14" s="954"/>
      <c r="BC14" s="428"/>
    </row>
    <row r="15" spans="1:56" ht="20.100000000000001" customHeight="1">
      <c r="A15" s="1756" t="s">
        <v>491</v>
      </c>
      <c r="B15" s="1757"/>
      <c r="C15" s="1758"/>
      <c r="D15" s="955"/>
      <c r="E15" s="956"/>
      <c r="F15" s="956"/>
      <c r="I15" s="957" t="s">
        <v>478</v>
      </c>
      <c r="J15" s="958"/>
      <c r="K15" s="1759" t="s">
        <v>492</v>
      </c>
      <c r="L15" s="1759"/>
      <c r="M15" s="1759"/>
      <c r="N15" s="1759"/>
      <c r="O15" s="1759"/>
      <c r="P15" s="1759"/>
      <c r="Q15" s="1759"/>
      <c r="R15" s="1759"/>
      <c r="S15" s="1759"/>
      <c r="T15" s="1759"/>
      <c r="U15" s="1759"/>
      <c r="V15" s="957"/>
      <c r="W15" s="957"/>
      <c r="X15" s="957"/>
      <c r="Y15" s="957"/>
      <c r="Z15" s="957"/>
      <c r="AA15" s="957"/>
      <c r="AB15" s="428"/>
      <c r="AC15" s="1756" t="s">
        <v>493</v>
      </c>
      <c r="AD15" s="1757"/>
      <c r="AE15" s="1758"/>
      <c r="AF15" s="959"/>
      <c r="AG15" s="960"/>
      <c r="AH15" s="960"/>
      <c r="AI15" s="960"/>
      <c r="AJ15" s="428"/>
      <c r="AK15" s="960" t="s">
        <v>478</v>
      </c>
      <c r="AL15" s="958"/>
      <c r="AM15" s="1760" t="s">
        <v>492</v>
      </c>
      <c r="AN15" s="1761"/>
      <c r="AO15" s="1761"/>
      <c r="AP15" s="1761"/>
      <c r="AQ15" s="1761"/>
      <c r="AR15" s="1761"/>
      <c r="AS15" s="1761"/>
      <c r="AT15" s="1761"/>
      <c r="AU15" s="1761"/>
      <c r="AV15" s="1761"/>
      <c r="AW15" s="1761"/>
      <c r="AX15" s="960"/>
      <c r="AY15" s="960"/>
      <c r="AZ15" s="960"/>
      <c r="BA15" s="960"/>
      <c r="BB15" s="960"/>
      <c r="BC15" s="428"/>
    </row>
    <row r="16" spans="1:56" s="547" customFormat="1" ht="20.100000000000001" customHeight="1">
      <c r="A16" s="1731" t="s">
        <v>403</v>
      </c>
      <c r="B16" s="1733" t="s">
        <v>404</v>
      </c>
      <c r="C16" s="1537" t="s">
        <v>494</v>
      </c>
      <c r="D16" s="1724" t="s">
        <v>407</v>
      </c>
      <c r="E16" s="1725" t="s">
        <v>408</v>
      </c>
      <c r="F16" s="1718"/>
      <c r="G16" s="1726"/>
      <c r="H16" s="1537" t="s">
        <v>410</v>
      </c>
      <c r="I16" s="961" t="s">
        <v>495</v>
      </c>
      <c r="J16" s="962" t="s">
        <v>496</v>
      </c>
      <c r="K16" s="1735" t="s">
        <v>497</v>
      </c>
      <c r="L16" s="1696" t="s">
        <v>498</v>
      </c>
      <c r="M16" s="1718" t="s">
        <v>499</v>
      </c>
      <c r="N16" s="1696" t="s">
        <v>498</v>
      </c>
      <c r="O16" s="1718" t="s">
        <v>500</v>
      </c>
      <c r="P16" s="1696" t="s">
        <v>414</v>
      </c>
      <c r="Q16" s="1715" t="s">
        <v>501</v>
      </c>
      <c r="R16" s="1716"/>
      <c r="S16" s="1718" t="s">
        <v>502</v>
      </c>
      <c r="T16" s="1718"/>
      <c r="U16" s="1719"/>
      <c r="V16" s="1696" t="s">
        <v>414</v>
      </c>
      <c r="W16" s="1698" t="s">
        <v>503</v>
      </c>
      <c r="X16" s="1718"/>
      <c r="Y16" s="1718"/>
      <c r="Z16" s="1718"/>
      <c r="AA16" s="1726"/>
      <c r="AB16" s="552"/>
      <c r="AC16" s="1737" t="s">
        <v>403</v>
      </c>
      <c r="AD16" s="1733" t="s">
        <v>404</v>
      </c>
      <c r="AE16" s="1537" t="s">
        <v>494</v>
      </c>
      <c r="AF16" s="1724" t="s">
        <v>407</v>
      </c>
      <c r="AG16" s="1725" t="s">
        <v>408</v>
      </c>
      <c r="AH16" s="1718"/>
      <c r="AI16" s="1726"/>
      <c r="AJ16" s="1729" t="s">
        <v>410</v>
      </c>
      <c r="AK16" s="961" t="s">
        <v>495</v>
      </c>
      <c r="AL16" s="962" t="s">
        <v>496</v>
      </c>
      <c r="AM16" s="1735" t="s">
        <v>497</v>
      </c>
      <c r="AN16" s="1696" t="s">
        <v>498</v>
      </c>
      <c r="AO16" s="1713" t="s">
        <v>499</v>
      </c>
      <c r="AP16" s="1696" t="s">
        <v>498</v>
      </c>
      <c r="AQ16" s="1713" t="s">
        <v>500</v>
      </c>
      <c r="AR16" s="1696" t="s">
        <v>414</v>
      </c>
      <c r="AS16" s="1715" t="s">
        <v>501</v>
      </c>
      <c r="AT16" s="1716"/>
      <c r="AU16" s="1717" t="s">
        <v>502</v>
      </c>
      <c r="AV16" s="1718"/>
      <c r="AW16" s="1719"/>
      <c r="AX16" s="1696" t="s">
        <v>414</v>
      </c>
      <c r="AY16" s="1698" t="s">
        <v>503</v>
      </c>
      <c r="AZ16" s="1699"/>
      <c r="BA16" s="1699"/>
      <c r="BB16" s="1699"/>
      <c r="BC16" s="1700"/>
      <c r="BD16" s="552"/>
    </row>
    <row r="17" spans="1:57" s="547" customFormat="1" ht="20.100000000000001" customHeight="1">
      <c r="A17" s="1732"/>
      <c r="B17" s="1734"/>
      <c r="C17" s="1723"/>
      <c r="D17" s="1538"/>
      <c r="E17" s="1727"/>
      <c r="F17" s="1721"/>
      <c r="G17" s="1728"/>
      <c r="H17" s="1723"/>
      <c r="I17" s="963" t="s">
        <v>504</v>
      </c>
      <c r="J17" s="964" t="s">
        <v>504</v>
      </c>
      <c r="K17" s="1739"/>
      <c r="L17" s="1734"/>
      <c r="M17" s="1721"/>
      <c r="N17" s="1734"/>
      <c r="O17" s="1721"/>
      <c r="P17" s="1734"/>
      <c r="Q17" s="965" t="s">
        <v>505</v>
      </c>
      <c r="R17" s="966" t="s">
        <v>506</v>
      </c>
      <c r="S17" s="1721"/>
      <c r="T17" s="1721"/>
      <c r="U17" s="1722"/>
      <c r="V17" s="1734"/>
      <c r="W17" s="1727"/>
      <c r="X17" s="1721"/>
      <c r="Y17" s="1721"/>
      <c r="Z17" s="1721"/>
      <c r="AA17" s="1728"/>
      <c r="AB17" s="552"/>
      <c r="AC17" s="1738"/>
      <c r="AD17" s="1734"/>
      <c r="AE17" s="1723"/>
      <c r="AF17" s="1538"/>
      <c r="AG17" s="1727"/>
      <c r="AH17" s="1721"/>
      <c r="AI17" s="1728"/>
      <c r="AJ17" s="1730"/>
      <c r="AK17" s="963" t="s">
        <v>504</v>
      </c>
      <c r="AL17" s="964" t="s">
        <v>504</v>
      </c>
      <c r="AM17" s="1736"/>
      <c r="AN17" s="1697"/>
      <c r="AO17" s="1714"/>
      <c r="AP17" s="1697"/>
      <c r="AQ17" s="1714"/>
      <c r="AR17" s="1697"/>
      <c r="AS17" s="965" t="s">
        <v>505</v>
      </c>
      <c r="AT17" s="966" t="s">
        <v>506</v>
      </c>
      <c r="AU17" s="1720"/>
      <c r="AV17" s="1721"/>
      <c r="AW17" s="1722"/>
      <c r="AX17" s="1697"/>
      <c r="AY17" s="1701"/>
      <c r="AZ17" s="1702"/>
      <c r="BA17" s="1702"/>
      <c r="BB17" s="1702"/>
      <c r="BC17" s="1703"/>
      <c r="BD17" s="552"/>
    </row>
    <row r="18" spans="1:57" ht="20.100000000000001" customHeight="1">
      <c r="A18" s="967"/>
      <c r="B18" s="968" t="str">
        <f t="shared" ref="B18:B31" si="0">IF(A18,TEXT(A18,"aaa"),"")</f>
        <v/>
      </c>
      <c r="C18" s="969"/>
      <c r="D18" s="762"/>
      <c r="E18" s="970"/>
      <c r="F18" s="760"/>
      <c r="G18" s="971"/>
      <c r="H18" s="972"/>
      <c r="I18" s="973"/>
      <c r="J18" s="974"/>
      <c r="K18" s="974"/>
      <c r="L18" s="975"/>
      <c r="M18" s="976"/>
      <c r="N18" s="977"/>
      <c r="O18" s="976"/>
      <c r="P18" s="977"/>
      <c r="Q18" s="976"/>
      <c r="R18" s="978">
        <f>Q18*1210</f>
        <v>0</v>
      </c>
      <c r="S18" s="1704"/>
      <c r="T18" s="1705"/>
      <c r="U18" s="1706"/>
      <c r="V18" s="979"/>
      <c r="W18" s="1707"/>
      <c r="X18" s="1708"/>
      <c r="Y18" s="1708"/>
      <c r="Z18" s="1708"/>
      <c r="AA18" s="1709"/>
      <c r="AB18" s="428"/>
      <c r="AC18" s="967">
        <v>45547</v>
      </c>
      <c r="AD18" s="968" t="str">
        <f>TEXT(AC18,"aaa")</f>
        <v>木</v>
      </c>
      <c r="AE18" s="980" t="s">
        <v>507</v>
      </c>
      <c r="AF18" s="762" t="s">
        <v>455</v>
      </c>
      <c r="AG18" s="970" t="s">
        <v>456</v>
      </c>
      <c r="AH18" s="760" t="s">
        <v>440</v>
      </c>
      <c r="AI18" s="971" t="s">
        <v>508</v>
      </c>
      <c r="AJ18" s="981">
        <v>350</v>
      </c>
      <c r="AK18" s="974">
        <v>4000</v>
      </c>
      <c r="AL18" s="974"/>
      <c r="AM18" s="974"/>
      <c r="AN18" s="977"/>
      <c r="AO18" s="976">
        <v>4500</v>
      </c>
      <c r="AP18" s="977" t="s">
        <v>509</v>
      </c>
      <c r="AQ18" s="976">
        <v>8000</v>
      </c>
      <c r="AR18" s="977" t="s">
        <v>510</v>
      </c>
      <c r="AS18" s="976">
        <v>4</v>
      </c>
      <c r="AT18" s="978">
        <f>AS18*1210</f>
        <v>4840</v>
      </c>
      <c r="AU18" s="1710"/>
      <c r="AV18" s="1711"/>
      <c r="AW18" s="1712"/>
      <c r="AX18" s="979"/>
      <c r="AY18" s="1707" t="s">
        <v>566</v>
      </c>
      <c r="AZ18" s="1708"/>
      <c r="BA18" s="1708"/>
      <c r="BB18" s="1708"/>
      <c r="BC18" s="1709"/>
      <c r="BD18" s="428"/>
      <c r="BE18" s="547"/>
    </row>
    <row r="19" spans="1:57" ht="20.100000000000001" customHeight="1">
      <c r="A19" s="982"/>
      <c r="B19" s="968" t="str">
        <f t="shared" si="0"/>
        <v/>
      </c>
      <c r="C19" s="983"/>
      <c r="D19" s="984"/>
      <c r="E19" s="970"/>
      <c r="F19" s="760"/>
      <c r="G19" s="971"/>
      <c r="H19" s="985"/>
      <c r="I19" s="986"/>
      <c r="J19" s="987"/>
      <c r="K19" s="987"/>
      <c r="L19" s="988"/>
      <c r="M19" s="976"/>
      <c r="N19" s="989"/>
      <c r="O19" s="990"/>
      <c r="P19" s="989"/>
      <c r="Q19" s="976"/>
      <c r="R19" s="991">
        <f t="shared" ref="R19:R36" si="1">Q19*1210</f>
        <v>0</v>
      </c>
      <c r="S19" s="1693"/>
      <c r="T19" s="1694"/>
      <c r="U19" s="1695"/>
      <c r="V19" s="992"/>
      <c r="W19" s="1624"/>
      <c r="X19" s="1625"/>
      <c r="Y19" s="1625"/>
      <c r="Z19" s="1625"/>
      <c r="AA19" s="1626"/>
      <c r="AB19" s="428"/>
      <c r="AC19" s="982">
        <v>45548</v>
      </c>
      <c r="AD19" s="968" t="str">
        <f>TEXT(AC19,"aaa")</f>
        <v>金</v>
      </c>
      <c r="AE19" s="993" t="s">
        <v>511</v>
      </c>
      <c r="AF19" s="984" t="s">
        <v>455</v>
      </c>
      <c r="AG19" s="970" t="s">
        <v>508</v>
      </c>
      <c r="AH19" s="760" t="s">
        <v>440</v>
      </c>
      <c r="AI19" s="971" t="s">
        <v>458</v>
      </c>
      <c r="AJ19" s="994">
        <v>2</v>
      </c>
      <c r="AK19" s="987">
        <v>4000</v>
      </c>
      <c r="AL19" s="987"/>
      <c r="AM19" s="987"/>
      <c r="AN19" s="989"/>
      <c r="AO19" s="976">
        <v>4500</v>
      </c>
      <c r="AP19" s="989" t="s">
        <v>512</v>
      </c>
      <c r="AQ19" s="990">
        <v>8000</v>
      </c>
      <c r="AR19" s="989" t="s">
        <v>513</v>
      </c>
      <c r="AS19" s="976">
        <v>4</v>
      </c>
      <c r="AT19" s="991">
        <f t="shared" ref="AT19:AT36" si="2">AS19*1210</f>
        <v>4840</v>
      </c>
      <c r="AU19" s="1621"/>
      <c r="AV19" s="1622"/>
      <c r="AW19" s="1623"/>
      <c r="AX19" s="992"/>
      <c r="AY19" s="1624" t="s">
        <v>566</v>
      </c>
      <c r="AZ19" s="1625"/>
      <c r="BA19" s="1625"/>
      <c r="BB19" s="1625"/>
      <c r="BC19" s="1626"/>
      <c r="BD19" s="428"/>
      <c r="BE19" s="547"/>
    </row>
    <row r="20" spans="1:57" ht="20.100000000000001" customHeight="1">
      <c r="A20" s="982"/>
      <c r="B20" s="968" t="str">
        <f t="shared" si="0"/>
        <v/>
      </c>
      <c r="C20" s="983"/>
      <c r="D20" s="788"/>
      <c r="E20" s="970"/>
      <c r="F20" s="760"/>
      <c r="G20" s="971"/>
      <c r="H20" s="985"/>
      <c r="I20" s="986"/>
      <c r="J20" s="987"/>
      <c r="K20" s="987"/>
      <c r="L20" s="988"/>
      <c r="M20" s="976"/>
      <c r="N20" s="989"/>
      <c r="O20" s="990"/>
      <c r="P20" s="989"/>
      <c r="Q20" s="976"/>
      <c r="R20" s="991">
        <f t="shared" si="1"/>
        <v>0</v>
      </c>
      <c r="S20" s="1693"/>
      <c r="T20" s="1694"/>
      <c r="U20" s="1695"/>
      <c r="V20" s="992"/>
      <c r="W20" s="1624"/>
      <c r="X20" s="1625"/>
      <c r="Y20" s="1625"/>
      <c r="Z20" s="1625"/>
      <c r="AA20" s="1626"/>
      <c r="AB20" s="428"/>
      <c r="AC20" s="982"/>
      <c r="AD20" s="968"/>
      <c r="AE20" s="993"/>
      <c r="AF20" s="788"/>
      <c r="AG20" s="970" t="s">
        <v>563</v>
      </c>
      <c r="AH20" s="760" t="s">
        <v>440</v>
      </c>
      <c r="AI20" s="971" t="s">
        <v>456</v>
      </c>
      <c r="AJ20" s="994">
        <v>350</v>
      </c>
      <c r="AK20" s="987"/>
      <c r="AL20" s="987"/>
      <c r="AM20" s="987"/>
      <c r="AN20" s="989"/>
      <c r="AO20" s="976"/>
      <c r="AP20" s="989"/>
      <c r="AQ20" s="990"/>
      <c r="AR20" s="989"/>
      <c r="AS20" s="976"/>
      <c r="AT20" s="991">
        <f t="shared" si="2"/>
        <v>0</v>
      </c>
      <c r="AU20" s="1621"/>
      <c r="AV20" s="1622"/>
      <c r="AW20" s="1623"/>
      <c r="AX20" s="992"/>
      <c r="AY20" s="1624"/>
      <c r="AZ20" s="1625"/>
      <c r="BA20" s="1625"/>
      <c r="BB20" s="1625"/>
      <c r="BC20" s="1626"/>
      <c r="BD20" s="428"/>
      <c r="BE20" s="547"/>
    </row>
    <row r="21" spans="1:57" ht="20.100000000000001" customHeight="1">
      <c r="A21" s="982"/>
      <c r="B21" s="968" t="str">
        <f t="shared" si="0"/>
        <v/>
      </c>
      <c r="C21" s="983"/>
      <c r="D21" s="788"/>
      <c r="E21" s="995"/>
      <c r="F21" s="760"/>
      <c r="G21" s="996"/>
      <c r="H21" s="997"/>
      <c r="I21" s="987"/>
      <c r="J21" s="987"/>
      <c r="K21" s="987"/>
      <c r="L21" s="988"/>
      <c r="M21" s="974"/>
      <c r="N21" s="988"/>
      <c r="O21" s="987"/>
      <c r="P21" s="988"/>
      <c r="Q21" s="974"/>
      <c r="R21" s="991">
        <f t="shared" ref="R21" si="3">Q21*1210</f>
        <v>0</v>
      </c>
      <c r="S21" s="1614"/>
      <c r="T21" s="1615"/>
      <c r="U21" s="1616"/>
      <c r="V21" s="992"/>
      <c r="W21" s="1617"/>
      <c r="X21" s="1618"/>
      <c r="Y21" s="1618"/>
      <c r="Z21" s="1619"/>
      <c r="AA21" s="1620"/>
      <c r="AB21" s="428"/>
      <c r="AC21" s="982"/>
      <c r="AD21" s="968" t="s">
        <v>61</v>
      </c>
      <c r="AE21" s="993"/>
      <c r="AF21" s="788"/>
      <c r="AG21" s="995"/>
      <c r="AH21" s="760"/>
      <c r="AI21" s="996"/>
      <c r="AJ21" s="994"/>
      <c r="AK21" s="987"/>
      <c r="AL21" s="987"/>
      <c r="AM21" s="987"/>
      <c r="AN21" s="989"/>
      <c r="AO21" s="976"/>
      <c r="AP21" s="989"/>
      <c r="AQ21" s="990"/>
      <c r="AR21" s="989"/>
      <c r="AS21" s="976"/>
      <c r="AT21" s="991">
        <f t="shared" ref="AT21" si="4">AS21*1210</f>
        <v>0</v>
      </c>
      <c r="AU21" s="1621"/>
      <c r="AV21" s="1622"/>
      <c r="AW21" s="1623"/>
      <c r="AX21" s="992"/>
      <c r="AY21" s="1624"/>
      <c r="AZ21" s="1625"/>
      <c r="BA21" s="1625"/>
      <c r="BB21" s="1625"/>
      <c r="BC21" s="1626"/>
      <c r="BD21" s="428"/>
      <c r="BE21" s="547"/>
    </row>
    <row r="22" spans="1:57" ht="20.100000000000001" customHeight="1">
      <c r="A22" s="982"/>
      <c r="B22" s="968" t="str">
        <f t="shared" si="0"/>
        <v/>
      </c>
      <c r="C22" s="983"/>
      <c r="D22" s="788"/>
      <c r="E22" s="995"/>
      <c r="F22" s="760"/>
      <c r="G22" s="996"/>
      <c r="H22" s="997"/>
      <c r="I22" s="987"/>
      <c r="J22" s="987"/>
      <c r="K22" s="987"/>
      <c r="L22" s="988"/>
      <c r="M22" s="974"/>
      <c r="N22" s="988"/>
      <c r="O22" s="987"/>
      <c r="P22" s="988"/>
      <c r="Q22" s="974"/>
      <c r="R22" s="991">
        <f t="shared" si="1"/>
        <v>0</v>
      </c>
      <c r="S22" s="1614"/>
      <c r="T22" s="1615"/>
      <c r="U22" s="1616"/>
      <c r="V22" s="992"/>
      <c r="W22" s="1617"/>
      <c r="X22" s="1618"/>
      <c r="Y22" s="1618"/>
      <c r="Z22" s="1619"/>
      <c r="AA22" s="1620"/>
      <c r="AB22" s="428"/>
      <c r="AC22" s="982">
        <v>45589</v>
      </c>
      <c r="AD22" s="968" t="str">
        <f>TEXT(AC22,"aaa")</f>
        <v>木</v>
      </c>
      <c r="AE22" s="993" t="s">
        <v>507</v>
      </c>
      <c r="AF22" s="788" t="s">
        <v>455</v>
      </c>
      <c r="AG22" s="995" t="s">
        <v>456</v>
      </c>
      <c r="AH22" s="760" t="s">
        <v>440</v>
      </c>
      <c r="AI22" s="996" t="s">
        <v>467</v>
      </c>
      <c r="AJ22" s="994">
        <v>76</v>
      </c>
      <c r="AK22" s="987">
        <v>4000</v>
      </c>
      <c r="AL22" s="987"/>
      <c r="AM22" s="987"/>
      <c r="AN22" s="989"/>
      <c r="AO22" s="976">
        <v>1500</v>
      </c>
      <c r="AP22" s="989" t="s">
        <v>514</v>
      </c>
      <c r="AQ22" s="990"/>
      <c r="AR22" s="989"/>
      <c r="AS22" s="976">
        <v>2</v>
      </c>
      <c r="AT22" s="991">
        <f t="shared" si="2"/>
        <v>2420</v>
      </c>
      <c r="AU22" s="1621"/>
      <c r="AV22" s="1622"/>
      <c r="AW22" s="1623"/>
      <c r="AX22" s="992"/>
      <c r="AY22" s="1624" t="s">
        <v>515</v>
      </c>
      <c r="AZ22" s="1625"/>
      <c r="BA22" s="1625"/>
      <c r="BB22" s="1625"/>
      <c r="BC22" s="1626"/>
      <c r="BD22" s="428"/>
      <c r="BE22" s="547"/>
    </row>
    <row r="23" spans="1:57" ht="20.100000000000001" customHeight="1">
      <c r="A23" s="982"/>
      <c r="B23" s="968" t="str">
        <f t="shared" si="0"/>
        <v/>
      </c>
      <c r="C23" s="983"/>
      <c r="D23" s="788"/>
      <c r="E23" s="995"/>
      <c r="F23" s="760"/>
      <c r="G23" s="996"/>
      <c r="H23" s="997"/>
      <c r="I23" s="987"/>
      <c r="J23" s="987"/>
      <c r="K23" s="987"/>
      <c r="L23" s="988"/>
      <c r="M23" s="974"/>
      <c r="N23" s="988"/>
      <c r="O23" s="987"/>
      <c r="P23" s="988"/>
      <c r="Q23" s="974"/>
      <c r="R23" s="991">
        <f t="shared" si="1"/>
        <v>0</v>
      </c>
      <c r="S23" s="1614"/>
      <c r="T23" s="1615"/>
      <c r="U23" s="1616"/>
      <c r="V23" s="992"/>
      <c r="W23" s="1617"/>
      <c r="X23" s="1618"/>
      <c r="Y23" s="1618"/>
      <c r="Z23" s="1619"/>
      <c r="AA23" s="1620"/>
      <c r="AB23" s="428"/>
      <c r="AC23" s="982">
        <v>45590</v>
      </c>
      <c r="AD23" s="968" t="str">
        <f t="shared" ref="AD23:AD26" si="5">TEXT(AC23,"aaa")</f>
        <v>金</v>
      </c>
      <c r="AE23" s="993" t="s">
        <v>516</v>
      </c>
      <c r="AF23" s="788" t="s">
        <v>455</v>
      </c>
      <c r="AG23" s="995" t="s">
        <v>467</v>
      </c>
      <c r="AH23" s="760" t="s">
        <v>440</v>
      </c>
      <c r="AI23" s="996" t="s">
        <v>458</v>
      </c>
      <c r="AJ23" s="994">
        <v>2</v>
      </c>
      <c r="AK23" s="987">
        <v>4000</v>
      </c>
      <c r="AL23" s="987"/>
      <c r="AM23" s="987"/>
      <c r="AN23" s="989"/>
      <c r="AO23" s="976"/>
      <c r="AP23" s="989"/>
      <c r="AQ23" s="990"/>
      <c r="AR23" s="989"/>
      <c r="AS23" s="976">
        <v>2</v>
      </c>
      <c r="AT23" s="991">
        <f t="shared" si="2"/>
        <v>2420</v>
      </c>
      <c r="AU23" s="1621"/>
      <c r="AV23" s="1622"/>
      <c r="AW23" s="1623"/>
      <c r="AX23" s="992"/>
      <c r="AY23" s="1624" t="s">
        <v>515</v>
      </c>
      <c r="AZ23" s="1625"/>
      <c r="BA23" s="1625"/>
      <c r="BB23" s="1625"/>
      <c r="BC23" s="1626"/>
      <c r="BD23" s="428"/>
      <c r="BE23" s="547"/>
    </row>
    <row r="24" spans="1:57" ht="20.100000000000001" customHeight="1">
      <c r="A24" s="982"/>
      <c r="B24" s="968" t="str">
        <f t="shared" si="0"/>
        <v/>
      </c>
      <c r="C24" s="983"/>
      <c r="D24" s="788"/>
      <c r="E24" s="995"/>
      <c r="F24" s="760"/>
      <c r="G24" s="996"/>
      <c r="H24" s="997"/>
      <c r="I24" s="987"/>
      <c r="J24" s="987"/>
      <c r="K24" s="987"/>
      <c r="L24" s="988"/>
      <c r="M24" s="974"/>
      <c r="N24" s="988"/>
      <c r="O24" s="987"/>
      <c r="P24" s="988"/>
      <c r="Q24" s="974"/>
      <c r="R24" s="991">
        <f t="shared" si="1"/>
        <v>0</v>
      </c>
      <c r="S24" s="1614"/>
      <c r="T24" s="1615"/>
      <c r="U24" s="1616"/>
      <c r="V24" s="992"/>
      <c r="W24" s="1617"/>
      <c r="X24" s="1618"/>
      <c r="Y24" s="1618"/>
      <c r="Z24" s="1619"/>
      <c r="AA24" s="1620"/>
      <c r="AB24" s="428"/>
      <c r="AC24" s="982"/>
      <c r="AD24" s="968"/>
      <c r="AE24" s="993"/>
      <c r="AF24" s="788" t="s">
        <v>455</v>
      </c>
      <c r="AG24" s="995" t="s">
        <v>563</v>
      </c>
      <c r="AH24" s="760" t="s">
        <v>440</v>
      </c>
      <c r="AI24" s="996" t="s">
        <v>456</v>
      </c>
      <c r="AJ24" s="994">
        <v>78</v>
      </c>
      <c r="AK24" s="987"/>
      <c r="AL24" s="987"/>
      <c r="AM24" s="987"/>
      <c r="AN24" s="989"/>
      <c r="AO24" s="976"/>
      <c r="AP24" s="989"/>
      <c r="AQ24" s="990"/>
      <c r="AR24" s="989"/>
      <c r="AS24" s="976"/>
      <c r="AT24" s="991">
        <f t="shared" si="2"/>
        <v>0</v>
      </c>
      <c r="AU24" s="1621"/>
      <c r="AV24" s="1622"/>
      <c r="AW24" s="1623"/>
      <c r="AX24" s="992"/>
      <c r="AY24" s="1624"/>
      <c r="AZ24" s="1625"/>
      <c r="BA24" s="1625"/>
      <c r="BB24" s="1625"/>
      <c r="BC24" s="1626"/>
      <c r="BD24" s="428"/>
      <c r="BE24" s="547"/>
    </row>
    <row r="25" spans="1:57" ht="20.100000000000001" customHeight="1">
      <c r="A25" s="982"/>
      <c r="B25" s="968" t="str">
        <f t="shared" si="0"/>
        <v/>
      </c>
      <c r="C25" s="983"/>
      <c r="D25" s="788"/>
      <c r="E25" s="995"/>
      <c r="F25" s="760"/>
      <c r="G25" s="996"/>
      <c r="H25" s="997"/>
      <c r="I25" s="987"/>
      <c r="J25" s="987"/>
      <c r="K25" s="987"/>
      <c r="L25" s="988"/>
      <c r="M25" s="974"/>
      <c r="N25" s="988"/>
      <c r="O25" s="987"/>
      <c r="P25" s="988"/>
      <c r="Q25" s="974"/>
      <c r="R25" s="991">
        <f>Q25*1210</f>
        <v>0</v>
      </c>
      <c r="S25" s="1614"/>
      <c r="T25" s="1615"/>
      <c r="U25" s="1616"/>
      <c r="V25" s="992"/>
      <c r="W25" s="1617"/>
      <c r="X25" s="1618"/>
      <c r="Y25" s="1618"/>
      <c r="Z25" s="1619"/>
      <c r="AA25" s="1620"/>
      <c r="AB25" s="428"/>
      <c r="AC25" s="982"/>
      <c r="AD25" s="968"/>
      <c r="AE25" s="993"/>
      <c r="AF25" s="788"/>
      <c r="AG25" s="995"/>
      <c r="AH25" s="760"/>
      <c r="AI25" s="996"/>
      <c r="AJ25" s="994"/>
      <c r="AK25" s="987"/>
      <c r="AL25" s="987"/>
      <c r="AM25" s="987"/>
      <c r="AN25" s="989"/>
      <c r="AO25" s="976"/>
      <c r="AP25" s="989"/>
      <c r="AQ25" s="990"/>
      <c r="AR25" s="989"/>
      <c r="AS25" s="976"/>
      <c r="AT25" s="991">
        <f>AS25*1210</f>
        <v>0</v>
      </c>
      <c r="AU25" s="998"/>
      <c r="AV25" s="999"/>
      <c r="AW25" s="990"/>
      <c r="AX25" s="992"/>
      <c r="AY25" s="1624"/>
      <c r="AZ25" s="1625"/>
      <c r="BA25" s="1625"/>
      <c r="BB25" s="1625"/>
      <c r="BC25" s="1626"/>
      <c r="BD25" s="428"/>
      <c r="BE25" s="547"/>
    </row>
    <row r="26" spans="1:57" ht="20.100000000000001" customHeight="1">
      <c r="A26" s="982"/>
      <c r="B26" s="968" t="str">
        <f t="shared" si="0"/>
        <v/>
      </c>
      <c r="C26" s="983"/>
      <c r="D26" s="788"/>
      <c r="E26" s="995"/>
      <c r="F26" s="760"/>
      <c r="G26" s="996"/>
      <c r="H26" s="997"/>
      <c r="I26" s="987"/>
      <c r="J26" s="987"/>
      <c r="K26" s="987"/>
      <c r="L26" s="988"/>
      <c r="M26" s="974"/>
      <c r="N26" s="988"/>
      <c r="O26" s="987"/>
      <c r="P26" s="988"/>
      <c r="Q26" s="974"/>
      <c r="R26" s="991">
        <f t="shared" si="1"/>
        <v>0</v>
      </c>
      <c r="S26" s="1614"/>
      <c r="T26" s="1615"/>
      <c r="U26" s="1616"/>
      <c r="V26" s="992"/>
      <c r="W26" s="1617"/>
      <c r="X26" s="1618"/>
      <c r="Y26" s="1618"/>
      <c r="Z26" s="1619"/>
      <c r="AA26" s="1620"/>
      <c r="AB26" s="428"/>
      <c r="AC26" s="982">
        <v>45603</v>
      </c>
      <c r="AD26" s="968" t="str">
        <f t="shared" si="5"/>
        <v>木</v>
      </c>
      <c r="AE26" s="993" t="s">
        <v>517</v>
      </c>
      <c r="AF26" s="788" t="s">
        <v>455</v>
      </c>
      <c r="AG26" s="995" t="s">
        <v>456</v>
      </c>
      <c r="AH26" s="760" t="s">
        <v>518</v>
      </c>
      <c r="AI26" s="996" t="s">
        <v>458</v>
      </c>
      <c r="AJ26" s="994">
        <v>20</v>
      </c>
      <c r="AK26" s="987">
        <v>4000</v>
      </c>
      <c r="AL26" s="987"/>
      <c r="AM26" s="987"/>
      <c r="AN26" s="989"/>
      <c r="AO26" s="976"/>
      <c r="AP26" s="989"/>
      <c r="AQ26" s="990"/>
      <c r="AR26" s="989"/>
      <c r="AS26" s="976">
        <v>1</v>
      </c>
      <c r="AT26" s="991">
        <f t="shared" si="2"/>
        <v>1210</v>
      </c>
      <c r="AU26" s="1621">
        <v>2000</v>
      </c>
      <c r="AV26" s="1622"/>
      <c r="AW26" s="1623"/>
      <c r="AX26" s="992" t="s">
        <v>519</v>
      </c>
      <c r="AY26" s="1624" t="s">
        <v>567</v>
      </c>
      <c r="AZ26" s="1625"/>
      <c r="BA26" s="1625"/>
      <c r="BB26" s="1625"/>
      <c r="BC26" s="1626"/>
      <c r="BD26" s="428"/>
      <c r="BE26" s="547"/>
    </row>
    <row r="27" spans="1:57" ht="20.100000000000001" customHeight="1">
      <c r="A27" s="982"/>
      <c r="B27" s="968" t="str">
        <f t="shared" si="0"/>
        <v/>
      </c>
      <c r="C27" s="983"/>
      <c r="D27" s="788"/>
      <c r="E27" s="995"/>
      <c r="F27" s="760"/>
      <c r="G27" s="996"/>
      <c r="H27" s="997"/>
      <c r="I27" s="987"/>
      <c r="J27" s="987"/>
      <c r="K27" s="987"/>
      <c r="L27" s="988"/>
      <c r="M27" s="974"/>
      <c r="N27" s="988"/>
      <c r="O27" s="987"/>
      <c r="P27" s="988"/>
      <c r="Q27" s="974"/>
      <c r="R27" s="991">
        <f t="shared" si="1"/>
        <v>0</v>
      </c>
      <c r="S27" s="1614"/>
      <c r="T27" s="1615"/>
      <c r="U27" s="1616"/>
      <c r="V27" s="992"/>
      <c r="W27" s="1617"/>
      <c r="X27" s="1618"/>
      <c r="Y27" s="1618"/>
      <c r="Z27" s="1619"/>
      <c r="AA27" s="1620"/>
      <c r="AB27" s="428"/>
      <c r="AC27" s="982"/>
      <c r="AD27" s="968"/>
      <c r="AE27" s="993"/>
      <c r="AF27" s="788"/>
      <c r="AG27" s="995"/>
      <c r="AH27" s="760"/>
      <c r="AI27" s="996"/>
      <c r="AJ27" s="994"/>
      <c r="AK27" s="987"/>
      <c r="AL27" s="987"/>
      <c r="AM27" s="987"/>
      <c r="AN27" s="989"/>
      <c r="AO27" s="976"/>
      <c r="AP27" s="989"/>
      <c r="AQ27" s="990"/>
      <c r="AR27" s="989"/>
      <c r="AS27" s="976"/>
      <c r="AT27" s="991">
        <f t="shared" si="2"/>
        <v>0</v>
      </c>
      <c r="AU27" s="1621"/>
      <c r="AV27" s="1622"/>
      <c r="AW27" s="1623"/>
      <c r="AX27" s="992"/>
      <c r="AY27" s="1624"/>
      <c r="AZ27" s="1625"/>
      <c r="BA27" s="1625"/>
      <c r="BB27" s="1625"/>
      <c r="BC27" s="1626"/>
      <c r="BD27" s="428"/>
      <c r="BE27" s="547"/>
    </row>
    <row r="28" spans="1:57" ht="20.100000000000001" customHeight="1">
      <c r="A28" s="982"/>
      <c r="B28" s="968" t="str">
        <f t="shared" si="0"/>
        <v/>
      </c>
      <c r="C28" s="983"/>
      <c r="D28" s="788"/>
      <c r="E28" s="995"/>
      <c r="F28" s="760"/>
      <c r="G28" s="996"/>
      <c r="H28" s="997"/>
      <c r="I28" s="987"/>
      <c r="J28" s="987"/>
      <c r="K28" s="987"/>
      <c r="L28" s="988"/>
      <c r="M28" s="974"/>
      <c r="N28" s="988"/>
      <c r="O28" s="987"/>
      <c r="P28" s="988"/>
      <c r="Q28" s="974"/>
      <c r="R28" s="991">
        <f t="shared" si="1"/>
        <v>0</v>
      </c>
      <c r="S28" s="1614"/>
      <c r="T28" s="1615"/>
      <c r="U28" s="1616"/>
      <c r="V28" s="992"/>
      <c r="W28" s="1617"/>
      <c r="X28" s="1618"/>
      <c r="Y28" s="1618"/>
      <c r="Z28" s="1619"/>
      <c r="AA28" s="1620"/>
      <c r="AB28" s="428"/>
      <c r="AC28" s="982"/>
      <c r="AD28" s="968"/>
      <c r="AE28" s="993"/>
      <c r="AF28" s="788"/>
      <c r="AG28" s="995"/>
      <c r="AH28" s="760"/>
      <c r="AI28" s="996"/>
      <c r="AJ28" s="994"/>
      <c r="AK28" s="987"/>
      <c r="AL28" s="987"/>
      <c r="AM28" s="987"/>
      <c r="AN28" s="989"/>
      <c r="AO28" s="976"/>
      <c r="AP28" s="989"/>
      <c r="AQ28" s="990"/>
      <c r="AR28" s="989"/>
      <c r="AS28" s="976"/>
      <c r="AT28" s="991">
        <f t="shared" si="2"/>
        <v>0</v>
      </c>
      <c r="AU28" s="1621"/>
      <c r="AV28" s="1622"/>
      <c r="AW28" s="1623"/>
      <c r="AX28" s="992"/>
      <c r="AY28" s="1624"/>
      <c r="AZ28" s="1625"/>
      <c r="BA28" s="1625"/>
      <c r="BB28" s="1625"/>
      <c r="BC28" s="1626"/>
      <c r="BD28" s="428"/>
      <c r="BE28" s="547"/>
    </row>
    <row r="29" spans="1:57" ht="20.100000000000001" customHeight="1">
      <c r="A29" s="982"/>
      <c r="B29" s="968" t="str">
        <f t="shared" si="0"/>
        <v/>
      </c>
      <c r="C29" s="983"/>
      <c r="D29" s="788"/>
      <c r="E29" s="995"/>
      <c r="F29" s="760"/>
      <c r="G29" s="996"/>
      <c r="H29" s="997"/>
      <c r="I29" s="987"/>
      <c r="J29" s="987"/>
      <c r="K29" s="987"/>
      <c r="L29" s="988"/>
      <c r="M29" s="974"/>
      <c r="N29" s="988"/>
      <c r="O29" s="987"/>
      <c r="P29" s="988"/>
      <c r="Q29" s="974"/>
      <c r="R29" s="991">
        <f t="shared" si="1"/>
        <v>0</v>
      </c>
      <c r="S29" s="1614"/>
      <c r="T29" s="1615"/>
      <c r="U29" s="1616"/>
      <c r="V29" s="992"/>
      <c r="W29" s="1617"/>
      <c r="X29" s="1618"/>
      <c r="Y29" s="1618"/>
      <c r="Z29" s="1619"/>
      <c r="AA29" s="1620"/>
      <c r="AB29" s="428"/>
      <c r="AC29" s="982"/>
      <c r="AD29" s="968"/>
      <c r="AE29" s="993"/>
      <c r="AF29" s="788"/>
      <c r="AG29" s="995"/>
      <c r="AH29" s="760"/>
      <c r="AI29" s="996"/>
      <c r="AJ29" s="994"/>
      <c r="AK29" s="987"/>
      <c r="AL29" s="987"/>
      <c r="AM29" s="987"/>
      <c r="AN29" s="989"/>
      <c r="AO29" s="976"/>
      <c r="AP29" s="989"/>
      <c r="AQ29" s="990"/>
      <c r="AR29" s="989"/>
      <c r="AS29" s="976"/>
      <c r="AT29" s="991">
        <f t="shared" si="2"/>
        <v>0</v>
      </c>
      <c r="AU29" s="998"/>
      <c r="AV29" s="999"/>
      <c r="AW29" s="990"/>
      <c r="AX29" s="992"/>
      <c r="AY29" s="1624"/>
      <c r="AZ29" s="1625"/>
      <c r="BA29" s="1625"/>
      <c r="BB29" s="1625"/>
      <c r="BC29" s="1626"/>
      <c r="BD29" s="428"/>
      <c r="BE29" s="547"/>
    </row>
    <row r="30" spans="1:57" ht="20.100000000000001" customHeight="1">
      <c r="A30" s="982"/>
      <c r="B30" s="968" t="str">
        <f t="shared" si="0"/>
        <v/>
      </c>
      <c r="C30" s="983"/>
      <c r="D30" s="788"/>
      <c r="E30" s="995"/>
      <c r="F30" s="760"/>
      <c r="G30" s="996"/>
      <c r="H30" s="997"/>
      <c r="I30" s="987"/>
      <c r="J30" s="987"/>
      <c r="K30" s="987"/>
      <c r="L30" s="988"/>
      <c r="M30" s="974"/>
      <c r="N30" s="988"/>
      <c r="O30" s="987"/>
      <c r="P30" s="988"/>
      <c r="Q30" s="974"/>
      <c r="R30" s="991">
        <f t="shared" si="1"/>
        <v>0</v>
      </c>
      <c r="S30" s="1614"/>
      <c r="T30" s="1615"/>
      <c r="U30" s="1616"/>
      <c r="V30" s="992"/>
      <c r="W30" s="1617"/>
      <c r="X30" s="1618"/>
      <c r="Y30" s="1618"/>
      <c r="Z30" s="1619"/>
      <c r="AA30" s="1620"/>
      <c r="AB30" s="428"/>
      <c r="AC30" s="982"/>
      <c r="AD30" s="968"/>
      <c r="AE30" s="993"/>
      <c r="AF30" s="788"/>
      <c r="AG30" s="995"/>
      <c r="AH30" s="760"/>
      <c r="AI30" s="996"/>
      <c r="AJ30" s="994"/>
      <c r="AK30" s="987"/>
      <c r="AL30" s="987"/>
      <c r="AM30" s="987"/>
      <c r="AN30" s="989"/>
      <c r="AO30" s="976"/>
      <c r="AP30" s="989"/>
      <c r="AQ30" s="990"/>
      <c r="AR30" s="989"/>
      <c r="AS30" s="976"/>
      <c r="AT30" s="991">
        <f t="shared" si="2"/>
        <v>0</v>
      </c>
      <c r="AU30" s="998"/>
      <c r="AV30" s="999"/>
      <c r="AW30" s="990"/>
      <c r="AX30" s="992"/>
      <c r="AY30" s="1624"/>
      <c r="AZ30" s="1625"/>
      <c r="BA30" s="1625"/>
      <c r="BB30" s="1625"/>
      <c r="BC30" s="1626"/>
      <c r="BD30" s="428"/>
      <c r="BE30" s="547"/>
    </row>
    <row r="31" spans="1:57" ht="20.100000000000001" customHeight="1">
      <c r="A31" s="982"/>
      <c r="B31" s="968" t="str">
        <f t="shared" si="0"/>
        <v/>
      </c>
      <c r="C31" s="983"/>
      <c r="D31" s="788"/>
      <c r="E31" s="995"/>
      <c r="F31" s="760"/>
      <c r="G31" s="996"/>
      <c r="H31" s="997"/>
      <c r="I31" s="987"/>
      <c r="J31" s="987"/>
      <c r="K31" s="987"/>
      <c r="L31" s="988"/>
      <c r="M31" s="974"/>
      <c r="N31" s="988"/>
      <c r="O31" s="987"/>
      <c r="P31" s="988"/>
      <c r="Q31" s="974"/>
      <c r="R31" s="991">
        <f t="shared" si="1"/>
        <v>0</v>
      </c>
      <c r="S31" s="1614"/>
      <c r="T31" s="1615"/>
      <c r="U31" s="1616"/>
      <c r="V31" s="992"/>
      <c r="W31" s="1617"/>
      <c r="X31" s="1618"/>
      <c r="Y31" s="1618"/>
      <c r="Z31" s="1619"/>
      <c r="AA31" s="1620"/>
      <c r="AB31" s="428"/>
      <c r="AC31" s="982"/>
      <c r="AD31" s="968"/>
      <c r="AE31" s="993"/>
      <c r="AF31" s="788"/>
      <c r="AG31" s="995"/>
      <c r="AH31" s="760"/>
      <c r="AI31" s="996"/>
      <c r="AJ31" s="994"/>
      <c r="AK31" s="987"/>
      <c r="AL31" s="987"/>
      <c r="AM31" s="987"/>
      <c r="AN31" s="989"/>
      <c r="AO31" s="976"/>
      <c r="AP31" s="989"/>
      <c r="AQ31" s="990"/>
      <c r="AR31" s="989"/>
      <c r="AS31" s="976"/>
      <c r="AT31" s="991">
        <f t="shared" si="2"/>
        <v>0</v>
      </c>
      <c r="AU31" s="1621"/>
      <c r="AV31" s="1622"/>
      <c r="AW31" s="1623"/>
      <c r="AX31" s="992"/>
      <c r="AY31" s="1624"/>
      <c r="AZ31" s="1625"/>
      <c r="BA31" s="1625"/>
      <c r="BB31" s="1625"/>
      <c r="BC31" s="1626"/>
      <c r="BD31" s="428"/>
      <c r="BE31" s="547"/>
    </row>
    <row r="32" spans="1:57" ht="20.100000000000001" customHeight="1">
      <c r="A32" s="982"/>
      <c r="B32" s="968" t="str">
        <f t="shared" ref="B31:B37" si="6">IF(A32,TEXT(A32,"aaa"),"")</f>
        <v/>
      </c>
      <c r="C32" s="983"/>
      <c r="D32" s="788"/>
      <c r="E32" s="995"/>
      <c r="F32" s="760"/>
      <c r="G32" s="996"/>
      <c r="H32" s="997"/>
      <c r="I32" s="987"/>
      <c r="J32" s="987"/>
      <c r="K32" s="987"/>
      <c r="L32" s="988"/>
      <c r="M32" s="974"/>
      <c r="N32" s="988"/>
      <c r="O32" s="987"/>
      <c r="P32" s="988"/>
      <c r="Q32" s="974"/>
      <c r="R32" s="1000">
        <f t="shared" si="1"/>
        <v>0</v>
      </c>
      <c r="S32" s="1615"/>
      <c r="T32" s="1615"/>
      <c r="U32" s="1615"/>
      <c r="V32" s="992"/>
      <c r="W32" s="1617"/>
      <c r="X32" s="1618"/>
      <c r="Y32" s="1618"/>
      <c r="Z32" s="1619"/>
      <c r="AA32" s="1620"/>
      <c r="AB32" s="428"/>
      <c r="AC32" s="982"/>
      <c r="AD32" s="968" t="s">
        <v>61</v>
      </c>
      <c r="AE32" s="993"/>
      <c r="AF32" s="788"/>
      <c r="AG32" s="995"/>
      <c r="AH32" s="760"/>
      <c r="AI32" s="996"/>
      <c r="AJ32" s="994"/>
      <c r="AK32" s="987"/>
      <c r="AL32" s="987"/>
      <c r="AM32" s="987"/>
      <c r="AN32" s="989"/>
      <c r="AO32" s="976"/>
      <c r="AP32" s="989"/>
      <c r="AQ32" s="990"/>
      <c r="AR32" s="989"/>
      <c r="AS32" s="976"/>
      <c r="AT32" s="1001">
        <f t="shared" si="2"/>
        <v>0</v>
      </c>
      <c r="AU32" s="1622"/>
      <c r="AV32" s="1622"/>
      <c r="AW32" s="1623"/>
      <c r="AX32" s="992"/>
      <c r="AY32" s="1624"/>
      <c r="AZ32" s="1625"/>
      <c r="BA32" s="1625"/>
      <c r="BB32" s="1625"/>
      <c r="BC32" s="1626"/>
      <c r="BD32" s="428"/>
      <c r="BE32" s="547"/>
    </row>
    <row r="33" spans="1:57" ht="20.100000000000001" customHeight="1">
      <c r="A33" s="982"/>
      <c r="B33" s="968" t="str">
        <f t="shared" si="6"/>
        <v/>
      </c>
      <c r="C33" s="983"/>
      <c r="D33" s="788"/>
      <c r="E33" s="995"/>
      <c r="F33" s="760"/>
      <c r="G33" s="996"/>
      <c r="H33" s="997"/>
      <c r="I33" s="987"/>
      <c r="J33" s="987"/>
      <c r="K33" s="987"/>
      <c r="L33" s="988"/>
      <c r="M33" s="974"/>
      <c r="N33" s="988"/>
      <c r="O33" s="987"/>
      <c r="P33" s="988"/>
      <c r="Q33" s="974"/>
      <c r="R33" s="991">
        <f t="shared" si="1"/>
        <v>0</v>
      </c>
      <c r="S33" s="1614"/>
      <c r="T33" s="1615"/>
      <c r="U33" s="1616"/>
      <c r="V33" s="992"/>
      <c r="W33" s="1617"/>
      <c r="X33" s="1618"/>
      <c r="Y33" s="1618"/>
      <c r="Z33" s="1619"/>
      <c r="AA33" s="1620"/>
      <c r="AB33" s="428"/>
      <c r="AC33" s="982"/>
      <c r="AD33" s="968" t="s">
        <v>61</v>
      </c>
      <c r="AE33" s="993"/>
      <c r="AF33" s="788"/>
      <c r="AG33" s="995"/>
      <c r="AH33" s="760"/>
      <c r="AI33" s="996"/>
      <c r="AJ33" s="994"/>
      <c r="AK33" s="987"/>
      <c r="AL33" s="987"/>
      <c r="AM33" s="987"/>
      <c r="AN33" s="989"/>
      <c r="AO33" s="976"/>
      <c r="AP33" s="989"/>
      <c r="AQ33" s="990"/>
      <c r="AR33" s="989"/>
      <c r="AS33" s="976"/>
      <c r="AT33" s="991">
        <f t="shared" si="2"/>
        <v>0</v>
      </c>
      <c r="AU33" s="1621"/>
      <c r="AV33" s="1622"/>
      <c r="AW33" s="1623"/>
      <c r="AX33" s="992"/>
      <c r="AY33" s="1624"/>
      <c r="AZ33" s="1625"/>
      <c r="BA33" s="1625"/>
      <c r="BB33" s="1625"/>
      <c r="BC33" s="1626"/>
      <c r="BD33" s="428"/>
      <c r="BE33" s="547"/>
    </row>
    <row r="34" spans="1:57" ht="20.100000000000001" customHeight="1">
      <c r="A34" s="982"/>
      <c r="B34" s="968" t="str">
        <f t="shared" si="6"/>
        <v/>
      </c>
      <c r="C34" s="983"/>
      <c r="D34" s="788"/>
      <c r="E34" s="995"/>
      <c r="F34" s="760"/>
      <c r="G34" s="996"/>
      <c r="H34" s="997"/>
      <c r="I34" s="987"/>
      <c r="J34" s="987"/>
      <c r="K34" s="987"/>
      <c r="L34" s="988"/>
      <c r="M34" s="974"/>
      <c r="N34" s="988"/>
      <c r="O34" s="987"/>
      <c r="P34" s="988"/>
      <c r="Q34" s="974"/>
      <c r="R34" s="991">
        <f t="shared" si="1"/>
        <v>0</v>
      </c>
      <c r="S34" s="1614"/>
      <c r="T34" s="1615"/>
      <c r="U34" s="1616"/>
      <c r="V34" s="992"/>
      <c r="W34" s="1617"/>
      <c r="X34" s="1618"/>
      <c r="Y34" s="1618"/>
      <c r="Z34" s="1619"/>
      <c r="AA34" s="1620"/>
      <c r="AB34" s="428"/>
      <c r="AC34" s="982"/>
      <c r="AD34" s="968" t="s">
        <v>61</v>
      </c>
      <c r="AE34" s="993"/>
      <c r="AF34" s="788"/>
      <c r="AG34" s="995"/>
      <c r="AH34" s="760"/>
      <c r="AI34" s="996"/>
      <c r="AJ34" s="994"/>
      <c r="AK34" s="987"/>
      <c r="AL34" s="987"/>
      <c r="AM34" s="987"/>
      <c r="AN34" s="989"/>
      <c r="AO34" s="976"/>
      <c r="AP34" s="989"/>
      <c r="AQ34" s="990"/>
      <c r="AR34" s="989"/>
      <c r="AS34" s="976"/>
      <c r="AT34" s="991">
        <f t="shared" si="2"/>
        <v>0</v>
      </c>
      <c r="AU34" s="1621"/>
      <c r="AV34" s="1622"/>
      <c r="AW34" s="1623"/>
      <c r="AX34" s="992"/>
      <c r="AY34" s="1624"/>
      <c r="AZ34" s="1625"/>
      <c r="BA34" s="1625"/>
      <c r="BB34" s="1625"/>
      <c r="BC34" s="1626"/>
      <c r="BD34" s="428"/>
      <c r="BE34" s="547"/>
    </row>
    <row r="35" spans="1:57" ht="20.100000000000001" customHeight="1">
      <c r="A35" s="982"/>
      <c r="B35" s="968" t="str">
        <f t="shared" si="6"/>
        <v/>
      </c>
      <c r="C35" s="983"/>
      <c r="D35" s="788"/>
      <c r="E35" s="995"/>
      <c r="F35" s="760"/>
      <c r="G35" s="996"/>
      <c r="H35" s="997"/>
      <c r="I35" s="987"/>
      <c r="J35" s="987"/>
      <c r="K35" s="987"/>
      <c r="L35" s="988"/>
      <c r="M35" s="974"/>
      <c r="N35" s="988"/>
      <c r="O35" s="987"/>
      <c r="P35" s="988"/>
      <c r="Q35" s="974"/>
      <c r="R35" s="991">
        <f t="shared" si="1"/>
        <v>0</v>
      </c>
      <c r="S35" s="1614"/>
      <c r="T35" s="1615"/>
      <c r="U35" s="1616"/>
      <c r="V35" s="992"/>
      <c r="W35" s="1617"/>
      <c r="X35" s="1618"/>
      <c r="Y35" s="1618"/>
      <c r="Z35" s="1619"/>
      <c r="AA35" s="1620"/>
      <c r="AB35" s="428"/>
      <c r="AC35" s="982"/>
      <c r="AD35" s="968" t="s">
        <v>61</v>
      </c>
      <c r="AE35" s="993"/>
      <c r="AF35" s="788"/>
      <c r="AG35" s="995"/>
      <c r="AH35" s="760"/>
      <c r="AI35" s="996"/>
      <c r="AJ35" s="994"/>
      <c r="AK35" s="987"/>
      <c r="AL35" s="987"/>
      <c r="AM35" s="987"/>
      <c r="AN35" s="989"/>
      <c r="AO35" s="976"/>
      <c r="AP35" s="989"/>
      <c r="AQ35" s="990"/>
      <c r="AR35" s="989"/>
      <c r="AS35" s="976"/>
      <c r="AT35" s="991">
        <f t="shared" si="2"/>
        <v>0</v>
      </c>
      <c r="AU35" s="1621"/>
      <c r="AV35" s="1622"/>
      <c r="AW35" s="1623"/>
      <c r="AX35" s="992"/>
      <c r="AY35" s="1624"/>
      <c r="AZ35" s="1625"/>
      <c r="BA35" s="1625"/>
      <c r="BB35" s="1625"/>
      <c r="BC35" s="1626"/>
      <c r="BD35" s="428"/>
      <c r="BE35" s="547"/>
    </row>
    <row r="36" spans="1:57" ht="20.100000000000001" customHeight="1">
      <c r="A36" s="982"/>
      <c r="B36" s="968" t="str">
        <f t="shared" si="6"/>
        <v/>
      </c>
      <c r="C36" s="983"/>
      <c r="D36" s="788"/>
      <c r="E36" s="995"/>
      <c r="F36" s="760"/>
      <c r="G36" s="996"/>
      <c r="H36" s="997"/>
      <c r="I36" s="987"/>
      <c r="J36" s="987"/>
      <c r="K36" s="987"/>
      <c r="L36" s="988"/>
      <c r="M36" s="986"/>
      <c r="N36" s="988"/>
      <c r="O36" s="987"/>
      <c r="P36" s="988"/>
      <c r="Q36" s="974"/>
      <c r="R36" s="991">
        <f t="shared" si="1"/>
        <v>0</v>
      </c>
      <c r="S36" s="1614"/>
      <c r="T36" s="1615"/>
      <c r="U36" s="1616"/>
      <c r="V36" s="992"/>
      <c r="W36" s="1617"/>
      <c r="X36" s="1618"/>
      <c r="Y36" s="1618"/>
      <c r="Z36" s="1619"/>
      <c r="AA36" s="1620"/>
      <c r="AB36" s="428"/>
      <c r="AC36" s="982"/>
      <c r="AD36" s="968" t="s">
        <v>61</v>
      </c>
      <c r="AE36" s="993"/>
      <c r="AF36" s="788"/>
      <c r="AG36" s="995"/>
      <c r="AH36" s="760"/>
      <c r="AI36" s="996"/>
      <c r="AJ36" s="994"/>
      <c r="AK36" s="987"/>
      <c r="AL36" s="987"/>
      <c r="AM36" s="987"/>
      <c r="AN36" s="989"/>
      <c r="AO36" s="1002"/>
      <c r="AP36" s="989"/>
      <c r="AQ36" s="990"/>
      <c r="AR36" s="989"/>
      <c r="AS36" s="976"/>
      <c r="AT36" s="991">
        <f t="shared" si="2"/>
        <v>0</v>
      </c>
      <c r="AU36" s="1621"/>
      <c r="AV36" s="1622"/>
      <c r="AW36" s="1623"/>
      <c r="AX36" s="992"/>
      <c r="AY36" s="1624"/>
      <c r="AZ36" s="1625"/>
      <c r="BA36" s="1625"/>
      <c r="BB36" s="1625"/>
      <c r="BC36" s="1626"/>
      <c r="BD36" s="428"/>
      <c r="BE36" s="547"/>
    </row>
    <row r="37" spans="1:57" ht="20.100000000000001" customHeight="1" thickBot="1">
      <c r="A37" s="1003"/>
      <c r="B37" s="1004" t="str">
        <f t="shared" si="6"/>
        <v/>
      </c>
      <c r="C37" s="1005"/>
      <c r="D37" s="874"/>
      <c r="E37" s="1006"/>
      <c r="F37" s="1007"/>
      <c r="G37" s="1008"/>
      <c r="H37" s="1009"/>
      <c r="I37" s="1010"/>
      <c r="J37" s="1010"/>
      <c r="K37" s="1010"/>
      <c r="L37" s="1011"/>
      <c r="M37" s="1012"/>
      <c r="N37" s="1011"/>
      <c r="O37" s="1010"/>
      <c r="P37" s="1011"/>
      <c r="Q37" s="974"/>
      <c r="R37" s="1013">
        <f>Q37*1210</f>
        <v>0</v>
      </c>
      <c r="S37" s="1668"/>
      <c r="T37" s="1669"/>
      <c r="U37" s="1670"/>
      <c r="V37" s="1014"/>
      <c r="W37" s="1671"/>
      <c r="X37" s="1672"/>
      <c r="Y37" s="1672"/>
      <c r="Z37" s="1673"/>
      <c r="AA37" s="1674"/>
      <c r="AB37" s="428"/>
      <c r="AC37" s="1003"/>
      <c r="AD37" s="1004" t="s">
        <v>61</v>
      </c>
      <c r="AE37" s="1015"/>
      <c r="AF37" s="874"/>
      <c r="AG37" s="1006"/>
      <c r="AH37" s="818"/>
      <c r="AI37" s="1008"/>
      <c r="AJ37" s="1016"/>
      <c r="AK37" s="1010"/>
      <c r="AL37" s="1010"/>
      <c r="AM37" s="1010"/>
      <c r="AN37" s="1017"/>
      <c r="AO37" s="1018"/>
      <c r="AP37" s="1017"/>
      <c r="AQ37" s="1019"/>
      <c r="AR37" s="1017"/>
      <c r="AS37" s="976"/>
      <c r="AT37" s="1013">
        <f>AS37*1210</f>
        <v>0</v>
      </c>
      <c r="AU37" s="1675"/>
      <c r="AV37" s="1676"/>
      <c r="AW37" s="1677"/>
      <c r="AX37" s="1014"/>
      <c r="AY37" s="1678"/>
      <c r="AZ37" s="1679"/>
      <c r="BA37" s="1679"/>
      <c r="BB37" s="1679"/>
      <c r="BC37" s="1680"/>
      <c r="BD37" s="428"/>
      <c r="BE37" s="547"/>
    </row>
    <row r="38" spans="1:57" ht="20.100000000000001" customHeight="1" thickTop="1">
      <c r="A38" s="1020"/>
      <c r="B38" s="1021"/>
      <c r="C38" s="1022"/>
      <c r="D38" s="1023"/>
      <c r="E38" s="1024"/>
      <c r="F38" s="1025"/>
      <c r="G38" s="1026"/>
      <c r="H38" s="1027">
        <f>ROUNDDOWN(SUM(H18:H37),0)</f>
        <v>0</v>
      </c>
      <c r="I38" s="1028" t="str">
        <f>IF(V9="○",SUM(I18:I37),"")</f>
        <v/>
      </c>
      <c r="J38" s="1029" t="str">
        <f>IF(V10="○",ROUNDDOWN(H38*37,0),"")</f>
        <v/>
      </c>
      <c r="K38" s="1029">
        <f>SUM(K18:K37)</f>
        <v>0</v>
      </c>
      <c r="L38" s="1030"/>
      <c r="M38" s="1031">
        <f>SUM(M18:M37)</f>
        <v>0</v>
      </c>
      <c r="N38" s="1030"/>
      <c r="O38" s="1031">
        <f>SUM(O18:O37)</f>
        <v>0</v>
      </c>
      <c r="P38" s="1030"/>
      <c r="Q38" s="1032">
        <f>SUM(Q18:Q37)</f>
        <v>0</v>
      </c>
      <c r="R38" s="1033">
        <f>SUM(R18:R37)</f>
        <v>0</v>
      </c>
      <c r="S38" s="1681">
        <f>SUM(S18:U37)</f>
        <v>0</v>
      </c>
      <c r="T38" s="1682"/>
      <c r="U38" s="1682"/>
      <c r="V38" s="1034"/>
      <c r="W38" s="1683"/>
      <c r="X38" s="1684"/>
      <c r="Y38" s="1684"/>
      <c r="Z38" s="1685"/>
      <c r="AA38" s="1686"/>
      <c r="AB38" s="428"/>
      <c r="AC38" s="1020"/>
      <c r="AD38" s="1021"/>
      <c r="AE38" s="1035"/>
      <c r="AF38" s="1023"/>
      <c r="AG38" s="1024"/>
      <c r="AH38" s="1036"/>
      <c r="AI38" s="1026"/>
      <c r="AJ38" s="1027">
        <f>SUM(AJ18:AJ37)</f>
        <v>878</v>
      </c>
      <c r="AK38" s="1028">
        <v>20000</v>
      </c>
      <c r="AL38" s="1029">
        <v>0</v>
      </c>
      <c r="AM38" s="1029">
        <v>0</v>
      </c>
      <c r="AN38" s="1037"/>
      <c r="AO38" s="1038">
        <v>10500</v>
      </c>
      <c r="AP38" s="1037"/>
      <c r="AQ38" s="1038">
        <v>16000</v>
      </c>
      <c r="AR38" s="1037"/>
      <c r="AS38" s="1039">
        <v>5</v>
      </c>
      <c r="AT38" s="1033">
        <v>15730</v>
      </c>
      <c r="AU38" s="1687">
        <v>2000</v>
      </c>
      <c r="AV38" s="1688"/>
      <c r="AW38" s="1689"/>
      <c r="AX38" s="1034"/>
      <c r="AY38" s="1690"/>
      <c r="AZ38" s="1691"/>
      <c r="BA38" s="1691"/>
      <c r="BB38" s="1691"/>
      <c r="BC38" s="1692"/>
      <c r="BD38" s="428"/>
    </row>
    <row r="39" spans="1:57" ht="20.100000000000001" customHeight="1">
      <c r="H39" s="951" t="s">
        <v>520</v>
      </c>
      <c r="I39" s="951"/>
      <c r="J39" s="951"/>
      <c r="S39" s="1664" t="s">
        <v>521</v>
      </c>
      <c r="T39" s="1664"/>
      <c r="U39" s="1664"/>
      <c r="V39" s="1665"/>
      <c r="W39" s="1639">
        <f>SUM(I38:O38,R38:U38)</f>
        <v>0</v>
      </c>
      <c r="X39" s="1640"/>
      <c r="Y39" s="1640"/>
      <c r="Z39" s="1640"/>
      <c r="AA39" s="1641"/>
      <c r="AB39" s="428"/>
      <c r="AC39" s="899"/>
      <c r="AD39" s="428"/>
      <c r="AE39" s="428"/>
      <c r="AF39" s="428"/>
      <c r="AG39" s="428"/>
      <c r="AH39" s="428"/>
      <c r="AI39" s="428"/>
      <c r="AJ39" s="1040" t="s">
        <v>520</v>
      </c>
      <c r="AK39" s="953"/>
      <c r="AL39" s="953"/>
      <c r="AM39" s="428"/>
      <c r="AN39" s="428"/>
      <c r="AO39" s="428"/>
      <c r="AP39" s="428"/>
      <c r="AQ39" s="428"/>
      <c r="AR39" s="428"/>
      <c r="AS39" s="428"/>
      <c r="AT39" s="428"/>
      <c r="AU39" s="1666" t="s">
        <v>521</v>
      </c>
      <c r="AV39" s="1666"/>
      <c r="AW39" s="1666"/>
      <c r="AX39" s="1667"/>
      <c r="AY39" s="1639">
        <v>64230</v>
      </c>
      <c r="AZ39" s="1640"/>
      <c r="BA39" s="1640"/>
      <c r="BB39" s="1640"/>
      <c r="BC39" s="1641"/>
      <c r="BD39" s="428"/>
    </row>
    <row r="40" spans="1:57" ht="20.100000000000001" customHeight="1">
      <c r="S40" s="1041"/>
      <c r="T40" s="429"/>
      <c r="U40" s="1041"/>
      <c r="V40" s="1041"/>
      <c r="W40" s="1042"/>
      <c r="X40" s="1042"/>
      <c r="Y40" s="1042"/>
      <c r="Z40" s="1042"/>
      <c r="AA40" s="1042"/>
      <c r="AB40" s="428"/>
      <c r="AC40" s="899"/>
      <c r="AD40" s="428"/>
      <c r="AE40" s="428"/>
      <c r="AF40" s="428"/>
      <c r="AG40" s="428"/>
      <c r="AH40" s="428"/>
      <c r="AI40" s="428"/>
      <c r="AJ40" s="428"/>
      <c r="AK40" s="428"/>
      <c r="AL40" s="428"/>
      <c r="AM40" s="428"/>
      <c r="AN40" s="428"/>
      <c r="AO40" s="428"/>
      <c r="AP40" s="428"/>
      <c r="AQ40" s="428"/>
      <c r="AR40" s="428"/>
      <c r="AS40" s="428"/>
      <c r="AT40" s="1043"/>
      <c r="AU40" s="422"/>
      <c r="AV40" s="1043"/>
      <c r="AW40" s="1043"/>
      <c r="AX40" s="1044"/>
      <c r="AY40" s="1044"/>
      <c r="AZ40" s="1044"/>
      <c r="BA40" s="1044"/>
      <c r="BB40" s="1044"/>
      <c r="BC40" s="428"/>
      <c r="BD40" s="428"/>
    </row>
    <row r="41" spans="1:57" ht="20.100000000000001" customHeight="1">
      <c r="A41" s="1045" t="s">
        <v>522</v>
      </c>
      <c r="B41" s="1046"/>
      <c r="C41" s="1046"/>
      <c r="D41" s="1046"/>
      <c r="E41" s="1046"/>
      <c r="F41" s="1046"/>
      <c r="G41" s="1046"/>
      <c r="H41" s="1046"/>
      <c r="I41" s="1046"/>
      <c r="J41" s="1046"/>
      <c r="K41" s="1046"/>
      <c r="L41" s="1047"/>
      <c r="R41" s="848" t="s">
        <v>438</v>
      </c>
      <c r="S41" s="1650">
        <f>SUM(I48,J48,K48,M48,O48,R48,U48)</f>
        <v>0</v>
      </c>
      <c r="T41" s="1650"/>
      <c r="U41" s="1650"/>
      <c r="V41" s="1048"/>
      <c r="W41" s="1049"/>
      <c r="X41" s="1050"/>
      <c r="Y41" s="1051"/>
      <c r="Z41" s="1051"/>
      <c r="AA41" s="1051"/>
      <c r="AB41" s="428"/>
      <c r="AC41" s="1533" t="s">
        <v>522</v>
      </c>
      <c r="AD41" s="1534"/>
      <c r="AE41" s="1534"/>
      <c r="AF41" s="1534"/>
      <c r="AG41" s="1534"/>
      <c r="AH41" s="1534"/>
      <c r="AI41" s="1534"/>
      <c r="AJ41" s="1534"/>
      <c r="AK41" s="1534"/>
      <c r="AL41" s="1534"/>
      <c r="AM41" s="1534"/>
      <c r="AN41" s="1534"/>
      <c r="AO41" s="1535"/>
      <c r="AP41" s="428"/>
      <c r="AQ41" s="428"/>
      <c r="AR41" s="428"/>
      <c r="AS41" s="848" t="s">
        <v>438</v>
      </c>
      <c r="AT41" s="1650">
        <v>0</v>
      </c>
      <c r="AU41" s="1650"/>
      <c r="AV41" s="1650"/>
      <c r="AW41" s="428"/>
      <c r="AX41" s="428"/>
      <c r="AY41" s="428"/>
      <c r="AZ41" s="428"/>
      <c r="BA41" s="428"/>
      <c r="BB41" s="428"/>
      <c r="BC41" s="428"/>
    </row>
    <row r="42" spans="1:57" s="1053" customFormat="1" ht="20.100000000000001" customHeight="1">
      <c r="A42" s="1661" t="s">
        <v>523</v>
      </c>
      <c r="B42" s="1662"/>
      <c r="C42" s="1662"/>
      <c r="D42" s="1052" t="s">
        <v>524</v>
      </c>
      <c r="E42" s="1662" t="s">
        <v>525</v>
      </c>
      <c r="F42" s="1663"/>
      <c r="G42" s="1636" t="s">
        <v>523</v>
      </c>
      <c r="H42" s="1634"/>
      <c r="I42" s="1634"/>
      <c r="J42" s="1052" t="s">
        <v>524</v>
      </c>
      <c r="K42" s="1633" t="s">
        <v>525</v>
      </c>
      <c r="L42" s="1635"/>
      <c r="R42" s="855" t="s">
        <v>470</v>
      </c>
      <c r="S42" s="1638">
        <f>SUM(I49,J49,K49,M49,O49,R49,U49)</f>
        <v>0</v>
      </c>
      <c r="T42" s="1638"/>
      <c r="U42" s="1638"/>
      <c r="V42" s="1048"/>
      <c r="W42" s="1049"/>
      <c r="X42" s="1050"/>
      <c r="Y42" s="1051"/>
      <c r="Z42" s="1051"/>
      <c r="AA42" s="1051"/>
      <c r="AB42" s="1054"/>
      <c r="AC42" s="1636" t="s">
        <v>523</v>
      </c>
      <c r="AD42" s="1634"/>
      <c r="AE42" s="1637"/>
      <c r="AF42" s="1052" t="s">
        <v>524</v>
      </c>
      <c r="AG42" s="1633" t="s">
        <v>525</v>
      </c>
      <c r="AH42" s="1634"/>
      <c r="AI42" s="1635"/>
      <c r="AJ42" s="1636" t="s">
        <v>523</v>
      </c>
      <c r="AK42" s="1634"/>
      <c r="AL42" s="1637"/>
      <c r="AM42" s="1052" t="s">
        <v>524</v>
      </c>
      <c r="AN42" s="1634" t="s">
        <v>525</v>
      </c>
      <c r="AO42" s="1635"/>
      <c r="AP42" s="1054"/>
      <c r="AQ42" s="1054"/>
      <c r="AR42" s="1054"/>
      <c r="AS42" s="855" t="s">
        <v>470</v>
      </c>
      <c r="AT42" s="1638">
        <v>0</v>
      </c>
      <c r="AU42" s="1638"/>
      <c r="AV42" s="1638"/>
      <c r="AW42" s="1054"/>
      <c r="AX42" s="1054"/>
      <c r="AY42" s="1054"/>
      <c r="AZ42" s="1054"/>
      <c r="BA42" s="1054"/>
      <c r="BB42" s="1054"/>
      <c r="BC42" s="1054"/>
    </row>
    <row r="43" spans="1:57" ht="20.100000000000001" customHeight="1">
      <c r="A43" s="1055">
        <v>1</v>
      </c>
      <c r="B43" s="1646"/>
      <c r="C43" s="1647"/>
      <c r="D43" s="1056"/>
      <c r="E43" s="1658">
        <f>D43*1210</f>
        <v>0</v>
      </c>
      <c r="F43" s="1659"/>
      <c r="G43" s="1057">
        <v>4</v>
      </c>
      <c r="H43" s="1058"/>
      <c r="I43" s="1059"/>
      <c r="J43" s="1060"/>
      <c r="K43" s="1660">
        <f>J43*1210</f>
        <v>0</v>
      </c>
      <c r="L43" s="1649"/>
      <c r="R43" s="848" t="s">
        <v>12</v>
      </c>
      <c r="S43" s="1650">
        <f>SUM(I50,J50,K50,M50,O50,R50,U50)</f>
        <v>0</v>
      </c>
      <c r="T43" s="1650"/>
      <c r="U43" s="1650"/>
      <c r="V43" s="1048"/>
      <c r="W43" s="1049"/>
      <c r="X43" s="1050"/>
      <c r="Y43" s="1051"/>
      <c r="Z43" s="1051"/>
      <c r="AA43" s="1051"/>
      <c r="AB43" s="428"/>
      <c r="AC43" s="1055">
        <v>1</v>
      </c>
      <c r="AD43" s="1646" t="s">
        <v>515</v>
      </c>
      <c r="AE43" s="1647"/>
      <c r="AF43" s="1056">
        <v>8</v>
      </c>
      <c r="AG43" s="1660">
        <v>9680</v>
      </c>
      <c r="AH43" s="1648"/>
      <c r="AI43" s="1649"/>
      <c r="AJ43" s="1057">
        <v>4</v>
      </c>
      <c r="AK43" s="1646"/>
      <c r="AL43" s="1647"/>
      <c r="AM43" s="1060"/>
      <c r="AN43" s="1648">
        <v>0</v>
      </c>
      <c r="AO43" s="1649"/>
      <c r="AP43" s="428"/>
      <c r="AQ43" s="428"/>
      <c r="AR43" s="428"/>
      <c r="AS43" s="848" t="s">
        <v>12</v>
      </c>
      <c r="AT43" s="1650">
        <v>64230</v>
      </c>
      <c r="AU43" s="1650"/>
      <c r="AV43" s="1650"/>
      <c r="AW43" s="428"/>
      <c r="AX43" s="428"/>
      <c r="AY43" s="428"/>
      <c r="AZ43" s="428"/>
      <c r="BA43" s="428"/>
      <c r="BB43" s="428"/>
      <c r="BC43" s="428"/>
    </row>
    <row r="44" spans="1:57" ht="20.100000000000001" customHeight="1" thickBot="1">
      <c r="A44" s="1061">
        <v>2</v>
      </c>
      <c r="B44" s="1651"/>
      <c r="C44" s="1652"/>
      <c r="D44" s="1062"/>
      <c r="E44" s="1653">
        <f>D44*1210</f>
        <v>0</v>
      </c>
      <c r="F44" s="1654"/>
      <c r="G44" s="1063">
        <v>5</v>
      </c>
      <c r="H44" s="1064"/>
      <c r="I44" s="1065"/>
      <c r="J44" s="1062"/>
      <c r="K44" s="1655">
        <f>J44*1210</f>
        <v>0</v>
      </c>
      <c r="L44" s="1656"/>
      <c r="M44" s="420" t="s">
        <v>526</v>
      </c>
      <c r="N44" s="420"/>
      <c r="S44" s="1041"/>
      <c r="T44" s="429"/>
      <c r="U44" s="1041"/>
      <c r="AB44" s="428"/>
      <c r="AC44" s="1061">
        <v>2</v>
      </c>
      <c r="AD44" s="1651" t="s">
        <v>568</v>
      </c>
      <c r="AE44" s="1652"/>
      <c r="AF44" s="1062">
        <v>5</v>
      </c>
      <c r="AG44" s="1655">
        <v>6050</v>
      </c>
      <c r="AH44" s="1657"/>
      <c r="AI44" s="1656"/>
      <c r="AJ44" s="1063">
        <v>5</v>
      </c>
      <c r="AK44" s="1651"/>
      <c r="AL44" s="1652"/>
      <c r="AM44" s="1062"/>
      <c r="AN44" s="1657">
        <v>0</v>
      </c>
      <c r="AO44" s="1656"/>
      <c r="AP44" s="427" t="s">
        <v>526</v>
      </c>
      <c r="AQ44" s="427"/>
      <c r="AR44" s="428"/>
      <c r="AS44" s="428"/>
      <c r="AT44" s="428"/>
      <c r="AU44" s="428"/>
      <c r="AV44" s="428"/>
      <c r="AW44" s="428"/>
      <c r="AX44" s="428"/>
      <c r="AY44" s="428"/>
      <c r="AZ44" s="428"/>
      <c r="BA44" s="428"/>
      <c r="BB44" s="428"/>
      <c r="BC44" s="428"/>
    </row>
    <row r="45" spans="1:57" ht="20.100000000000001" customHeight="1" thickBot="1">
      <c r="A45" s="1066">
        <v>3</v>
      </c>
      <c r="B45" s="1627"/>
      <c r="C45" s="1628"/>
      <c r="D45" s="1067"/>
      <c r="E45" s="1642">
        <f>D45*1210</f>
        <v>0</v>
      </c>
      <c r="F45" s="1643"/>
      <c r="G45" s="1068">
        <v>6</v>
      </c>
      <c r="H45" s="1069"/>
      <c r="I45" s="1070"/>
      <c r="J45" s="1067"/>
      <c r="K45" s="1644">
        <f>J45*1210</f>
        <v>0</v>
      </c>
      <c r="L45" s="1630"/>
      <c r="M45" s="1645">
        <f>E43+E44+E45+K43+K44+K45</f>
        <v>0</v>
      </c>
      <c r="N45" s="1632"/>
      <c r="AB45" s="428"/>
      <c r="AC45" s="1066">
        <v>3</v>
      </c>
      <c r="AD45" s="1627"/>
      <c r="AE45" s="1628"/>
      <c r="AF45" s="1067"/>
      <c r="AG45" s="1644">
        <v>0</v>
      </c>
      <c r="AH45" s="1629"/>
      <c r="AI45" s="1630"/>
      <c r="AJ45" s="1068">
        <v>6</v>
      </c>
      <c r="AK45" s="1627"/>
      <c r="AL45" s="1628"/>
      <c r="AM45" s="1067"/>
      <c r="AN45" s="1629">
        <v>0</v>
      </c>
      <c r="AO45" s="1630"/>
      <c r="AP45" s="1631">
        <f>SUM(AG43,AG44,AG45,AN43,AN44)</f>
        <v>15730</v>
      </c>
      <c r="AQ45" s="1632"/>
      <c r="AR45" s="428"/>
      <c r="AS45" s="428"/>
      <c r="AT45" s="428"/>
      <c r="AU45" s="428"/>
      <c r="AV45" s="428"/>
      <c r="AW45" s="428"/>
      <c r="AX45" s="428"/>
      <c r="AY45" s="428"/>
      <c r="AZ45" s="428"/>
      <c r="BA45" s="428"/>
      <c r="BB45" s="428"/>
      <c r="BC45" s="428"/>
    </row>
    <row r="46" spans="1:57">
      <c r="A46" s="421"/>
      <c r="AB46" s="428"/>
      <c r="AC46" s="428"/>
      <c r="AD46" s="428"/>
      <c r="AE46" s="428"/>
      <c r="AF46" s="428"/>
      <c r="AG46" s="428"/>
      <c r="AH46" s="428"/>
      <c r="AI46" s="428"/>
      <c r="AJ46" s="428"/>
      <c r="AK46" s="428"/>
      <c r="AL46" s="428"/>
      <c r="AM46" s="428"/>
      <c r="AN46" s="428"/>
      <c r="AO46" s="428"/>
      <c r="AP46" s="428"/>
      <c r="AQ46" s="428"/>
      <c r="AR46" s="428"/>
      <c r="AS46" s="428"/>
      <c r="AT46" s="428"/>
      <c r="AU46" s="428"/>
      <c r="AV46" s="428"/>
      <c r="AW46" s="428"/>
      <c r="AX46" s="428"/>
      <c r="AY46" s="428"/>
      <c r="AZ46" s="428"/>
      <c r="BA46" s="428"/>
      <c r="BB46" s="428"/>
      <c r="BC46" s="428"/>
      <c r="BD46" s="428"/>
    </row>
    <row r="47" spans="1:57">
      <c r="A47" s="421"/>
      <c r="AC47" s="421"/>
    </row>
    <row r="48" spans="1:57" hidden="1">
      <c r="A48" s="421"/>
      <c r="H48" s="848" t="s">
        <v>438</v>
      </c>
      <c r="I48" s="852">
        <f>SUMIF($D$18:$D$37,H48,$I$18:$I$37)</f>
        <v>0</v>
      </c>
      <c r="J48" s="852">
        <f>SUMIF($D$18:$D$37,H48,$J$18:$J$37)</f>
        <v>0</v>
      </c>
      <c r="K48" s="852">
        <f>SUMIF($D$18:$D$37,H48,$K$18:$K$37)</f>
        <v>0</v>
      </c>
      <c r="M48" s="852">
        <f>SUMIF($D$18:$D$37,H48,$M$18:$M$37)</f>
        <v>0</v>
      </c>
      <c r="O48" s="852">
        <f>SUMIF($D$18:$D$37,H48,$O$18:$O$37)</f>
        <v>0</v>
      </c>
      <c r="Q48" s="852"/>
      <c r="R48" s="852">
        <f>SUMIF($D$18:$D$37,H48,$R$18:$R$37)</f>
        <v>0</v>
      </c>
      <c r="U48" s="852">
        <f>SUMIF($D$18:$D$37,H48,$S$18:$U$37)</f>
        <v>0</v>
      </c>
      <c r="AC48" s="421"/>
    </row>
    <row r="49" spans="1:29" hidden="1">
      <c r="A49" s="421"/>
      <c r="H49" s="855" t="s">
        <v>470</v>
      </c>
      <c r="I49" s="852">
        <f>SUMIF($D$18:$D$37,H49,$I$18:$I$37)</f>
        <v>0</v>
      </c>
      <c r="J49" s="852">
        <f>SUMIF($D$18:$D$37,H49,$J$18:$J$37)</f>
        <v>0</v>
      </c>
      <c r="K49" s="852">
        <f>SUMIF($D$18:$D$37,H49,$K$18:$K$37)</f>
        <v>0</v>
      </c>
      <c r="M49" s="852">
        <f>SUMIF($D$18:$D$37,H49,$M$18:$M$37)</f>
        <v>0</v>
      </c>
      <c r="O49" s="852">
        <f>SUMIF($D$18:$D$37,H49,$O$18:$O$37)</f>
        <v>0</v>
      </c>
      <c r="Q49" s="852"/>
      <c r="R49" s="852">
        <f>SUMIF($D$18:$D$37,H49,$R$18:$R$37)</f>
        <v>0</v>
      </c>
      <c r="U49" s="852">
        <f>SUMIF($D$18:$D$37,H49,$S$18:$U$37)</f>
        <v>0</v>
      </c>
      <c r="AC49" s="421"/>
    </row>
    <row r="50" spans="1:29" hidden="1">
      <c r="A50" s="421"/>
      <c r="H50" s="848" t="s">
        <v>12</v>
      </c>
      <c r="I50" s="852">
        <f>SUMIF($D$18:$D$37,H50,$I$18:$I$37)</f>
        <v>0</v>
      </c>
      <c r="J50" s="852">
        <f>SUMIF($D$18:$D$37,H50,$J$18:$J$37)</f>
        <v>0</v>
      </c>
      <c r="K50" s="852">
        <f>SUMIF($D$18:$D$37,H50,$K$18:$K$37)</f>
        <v>0</v>
      </c>
      <c r="M50" s="852">
        <f>SUMIF($D$18:$D$37,H50,$M$18:$M$37)</f>
        <v>0</v>
      </c>
      <c r="O50" s="852">
        <f>SUMIF($D$18:$D$37,H50,$O$18:$O$37)</f>
        <v>0</v>
      </c>
      <c r="Q50" s="852"/>
      <c r="R50" s="852">
        <f>SUMIF($D$18:$D$37,H50,$R$18:$R$37)</f>
        <v>0</v>
      </c>
      <c r="U50" s="852">
        <f>SUMIF($D$18:$D$37,H50,$S$18:$U$37)</f>
        <v>0</v>
      </c>
      <c r="AC50" s="421"/>
    </row>
    <row r="51" spans="1:29">
      <c r="A51" s="421"/>
      <c r="AC51" s="421"/>
    </row>
    <row r="52" spans="1:29">
      <c r="A52" s="421"/>
      <c r="AC52" s="421"/>
    </row>
    <row r="53" spans="1:29">
      <c r="A53" s="421"/>
      <c r="AC53" s="421"/>
    </row>
    <row r="54" spans="1:29">
      <c r="A54" s="421"/>
      <c r="AC54" s="421"/>
    </row>
    <row r="55" spans="1:29">
      <c r="A55" s="421"/>
      <c r="AC55" s="421"/>
    </row>
    <row r="56" spans="1:29">
      <c r="A56" s="421"/>
      <c r="AC56" s="421"/>
    </row>
    <row r="57" spans="1:29">
      <c r="A57" s="421"/>
      <c r="AC57" s="421"/>
    </row>
    <row r="58" spans="1:29">
      <c r="A58" s="421"/>
      <c r="AC58" s="421"/>
    </row>
    <row r="59" spans="1:29">
      <c r="A59" s="421"/>
      <c r="AC59" s="421"/>
    </row>
    <row r="60" spans="1:29">
      <c r="A60" s="421"/>
      <c r="AC60" s="421"/>
    </row>
    <row r="61" spans="1:29">
      <c r="A61" s="421"/>
      <c r="AC61" s="421"/>
    </row>
    <row r="62" spans="1:29">
      <c r="A62" s="421"/>
      <c r="AC62" s="421"/>
    </row>
    <row r="63" spans="1:29">
      <c r="A63" s="421"/>
      <c r="AC63" s="421"/>
    </row>
    <row r="64" spans="1:29">
      <c r="A64" s="421"/>
      <c r="AC64" s="421"/>
    </row>
    <row r="65" spans="1:47">
      <c r="A65" s="421"/>
      <c r="AC65" s="421"/>
    </row>
    <row r="66" spans="1:47">
      <c r="A66" s="421"/>
      <c r="AC66" s="421"/>
    </row>
    <row r="67" spans="1:47">
      <c r="A67" s="421"/>
      <c r="AC67" s="421"/>
    </row>
    <row r="68" spans="1:47">
      <c r="A68" s="421"/>
      <c r="AC68" s="421"/>
    </row>
    <row r="69" spans="1:47">
      <c r="A69" s="421"/>
      <c r="AC69" s="421"/>
    </row>
    <row r="70" spans="1:47">
      <c r="L70" s="1613"/>
      <c r="M70" s="1613"/>
      <c r="N70" s="1613"/>
      <c r="AM70" s="1613"/>
      <c r="AN70" s="1613"/>
      <c r="AO70" s="1613"/>
    </row>
    <row r="71" spans="1:47">
      <c r="L71" s="1613"/>
      <c r="M71" s="1613"/>
      <c r="N71" s="1613"/>
      <c r="O71" s="1613"/>
      <c r="P71" s="1613"/>
      <c r="Q71" s="1613"/>
      <c r="R71" s="1613"/>
      <c r="S71" s="1613"/>
      <c r="T71" s="1613"/>
      <c r="AM71" s="1613"/>
      <c r="AN71" s="1613"/>
      <c r="AO71" s="1613"/>
      <c r="AP71" s="1613"/>
      <c r="AQ71" s="1613"/>
      <c r="AR71" s="1613"/>
      <c r="AS71" s="1613"/>
      <c r="AT71" s="1613"/>
      <c r="AU71" s="1613"/>
    </row>
    <row r="72" spans="1:47">
      <c r="L72" s="1613"/>
      <c r="M72" s="1613"/>
      <c r="N72" s="1613"/>
      <c r="O72" s="1613"/>
      <c r="P72" s="1613"/>
      <c r="Q72" s="1613"/>
      <c r="R72" s="1613"/>
      <c r="S72" s="1613"/>
      <c r="T72" s="1613"/>
      <c r="AM72" s="1613"/>
      <c r="AN72" s="1613"/>
      <c r="AO72" s="1613"/>
      <c r="AP72" s="1613"/>
      <c r="AQ72" s="1613"/>
      <c r="AR72" s="1613"/>
      <c r="AS72" s="1613"/>
      <c r="AT72" s="1613"/>
      <c r="AU72" s="1613"/>
    </row>
    <row r="73" spans="1:47">
      <c r="L73" s="1613"/>
      <c r="M73" s="1613"/>
      <c r="N73" s="1613"/>
      <c r="O73" s="1613"/>
      <c r="P73" s="1613"/>
      <c r="Q73" s="1613"/>
      <c r="R73" s="1613"/>
      <c r="S73" s="1613"/>
      <c r="T73" s="1613"/>
      <c r="AM73" s="1613"/>
      <c r="AN73" s="1613"/>
      <c r="AO73" s="1613"/>
      <c r="AP73" s="1613"/>
      <c r="AQ73" s="1613"/>
      <c r="AR73" s="1613"/>
      <c r="AS73" s="1613"/>
      <c r="AT73" s="1613"/>
      <c r="AU73" s="1613"/>
    </row>
    <row r="74" spans="1:47">
      <c r="L74" s="1613"/>
      <c r="M74" s="1613"/>
      <c r="N74" s="1613"/>
      <c r="O74" s="1613"/>
      <c r="P74" s="1613"/>
      <c r="Q74" s="1613"/>
      <c r="R74" s="1613"/>
      <c r="S74" s="1613"/>
      <c r="T74" s="1613"/>
      <c r="AM74" s="1613"/>
      <c r="AN74" s="1613"/>
      <c r="AO74" s="1613"/>
      <c r="AP74" s="1613"/>
      <c r="AQ74" s="1613"/>
      <c r="AR74" s="1613"/>
      <c r="AS74" s="1613"/>
      <c r="AT74" s="1613"/>
      <c r="AU74" s="1613"/>
    </row>
    <row r="75" spans="1:47">
      <c r="L75" s="1613"/>
      <c r="M75" s="1613"/>
      <c r="N75" s="1613"/>
      <c r="O75" s="1613"/>
      <c r="P75" s="1613"/>
      <c r="Q75" s="1613"/>
      <c r="R75" s="1613"/>
      <c r="S75" s="1613"/>
      <c r="T75" s="1613"/>
      <c r="AM75" s="1613"/>
      <c r="AN75" s="1613"/>
      <c r="AO75" s="1613"/>
      <c r="AP75" s="1613"/>
      <c r="AQ75" s="1613"/>
      <c r="AR75" s="1613"/>
      <c r="AS75" s="1613"/>
      <c r="AT75" s="1613"/>
      <c r="AU75" s="1613"/>
    </row>
  </sheetData>
  <mergeCells count="177">
    <mergeCell ref="A1:B1"/>
    <mergeCell ref="AC1:AD1"/>
    <mergeCell ref="B5:R8"/>
    <mergeCell ref="AD5:AT8"/>
    <mergeCell ref="A6:A8"/>
    <mergeCell ref="AC6:AC8"/>
    <mergeCell ref="A15:C15"/>
    <mergeCell ref="K15:U15"/>
    <mergeCell ref="AC15:AE15"/>
    <mergeCell ref="AM15:AW15"/>
    <mergeCell ref="A16:A17"/>
    <mergeCell ref="B16:B17"/>
    <mergeCell ref="C16:C17"/>
    <mergeCell ref="D16:D17"/>
    <mergeCell ref="E16:G17"/>
    <mergeCell ref="H16:H17"/>
    <mergeCell ref="AM16:AM17"/>
    <mergeCell ref="AN16:AN17"/>
    <mergeCell ref="Q16:R16"/>
    <mergeCell ref="S16:U17"/>
    <mergeCell ref="V16:V17"/>
    <mergeCell ref="W16:AA17"/>
    <mergeCell ref="AC16:AC17"/>
    <mergeCell ref="AD16:AD17"/>
    <mergeCell ref="K16:K17"/>
    <mergeCell ref="L16:L17"/>
    <mergeCell ref="M16:M17"/>
    <mergeCell ref="N16:N17"/>
    <mergeCell ref="O16:O17"/>
    <mergeCell ref="P16:P17"/>
    <mergeCell ref="S19:U19"/>
    <mergeCell ref="W19:AA19"/>
    <mergeCell ref="AU19:AW19"/>
    <mergeCell ref="AY19:BC19"/>
    <mergeCell ref="S20:U20"/>
    <mergeCell ref="W20:AA20"/>
    <mergeCell ref="AU20:AW20"/>
    <mergeCell ref="AY20:BC20"/>
    <mergeCell ref="AX16:AX17"/>
    <mergeCell ref="AY16:BC17"/>
    <mergeCell ref="S18:U18"/>
    <mergeCell ref="W18:AA18"/>
    <mergeCell ref="AU18:AW18"/>
    <mergeCell ref="AY18:BC18"/>
    <mergeCell ref="AO16:AO17"/>
    <mergeCell ref="AP16:AP17"/>
    <mergeCell ref="AQ16:AQ17"/>
    <mergeCell ref="AR16:AR17"/>
    <mergeCell ref="AS16:AT16"/>
    <mergeCell ref="AU16:AW17"/>
    <mergeCell ref="AE16:AE17"/>
    <mergeCell ref="AF16:AF17"/>
    <mergeCell ref="AG16:AI17"/>
    <mergeCell ref="AJ16:AJ17"/>
    <mergeCell ref="S24:U24"/>
    <mergeCell ref="W24:AA24"/>
    <mergeCell ref="AU24:AW24"/>
    <mergeCell ref="AY24:BC24"/>
    <mergeCell ref="S26:U26"/>
    <mergeCell ref="W26:AA26"/>
    <mergeCell ref="AU26:AW26"/>
    <mergeCell ref="AY26:BC26"/>
    <mergeCell ref="S22:U22"/>
    <mergeCell ref="W22:AA22"/>
    <mergeCell ref="AU22:AW22"/>
    <mergeCell ref="AY22:BC22"/>
    <mergeCell ref="S23:U23"/>
    <mergeCell ref="W23:AA23"/>
    <mergeCell ref="AU23:AW23"/>
    <mergeCell ref="AY23:BC23"/>
    <mergeCell ref="S30:U30"/>
    <mergeCell ref="W30:AA30"/>
    <mergeCell ref="AY30:BC30"/>
    <mergeCell ref="S29:U29"/>
    <mergeCell ref="W29:AA29"/>
    <mergeCell ref="AY29:BC29"/>
    <mergeCell ref="S25:U25"/>
    <mergeCell ref="W25:AA25"/>
    <mergeCell ref="AY25:BC25"/>
    <mergeCell ref="S27:U27"/>
    <mergeCell ref="W27:AA27"/>
    <mergeCell ref="AU27:AW27"/>
    <mergeCell ref="AY27:BC27"/>
    <mergeCell ref="S28:U28"/>
    <mergeCell ref="W28:AA28"/>
    <mergeCell ref="AU28:AW28"/>
    <mergeCell ref="AY28:BC28"/>
    <mergeCell ref="S33:U33"/>
    <mergeCell ref="W33:AA33"/>
    <mergeCell ref="AU33:AW33"/>
    <mergeCell ref="AY33:BC33"/>
    <mergeCell ref="S34:U34"/>
    <mergeCell ref="W34:AA34"/>
    <mergeCell ref="AU34:AW34"/>
    <mergeCell ref="AY34:BC34"/>
    <mergeCell ref="S31:U31"/>
    <mergeCell ref="W31:AA31"/>
    <mergeCell ref="AU31:AW31"/>
    <mergeCell ref="AY31:BC31"/>
    <mergeCell ref="S32:U32"/>
    <mergeCell ref="W32:AA32"/>
    <mergeCell ref="AU32:AW32"/>
    <mergeCell ref="AY32:BC32"/>
    <mergeCell ref="S37:U37"/>
    <mergeCell ref="W37:AA37"/>
    <mergeCell ref="AU37:AW37"/>
    <mergeCell ref="AY37:BC37"/>
    <mergeCell ref="S38:U38"/>
    <mergeCell ref="W38:AA38"/>
    <mergeCell ref="AU38:AW38"/>
    <mergeCell ref="AY38:BC38"/>
    <mergeCell ref="S35:U35"/>
    <mergeCell ref="W35:AA35"/>
    <mergeCell ref="AU35:AW35"/>
    <mergeCell ref="AY35:BC35"/>
    <mergeCell ref="S36:U36"/>
    <mergeCell ref="W36:AA36"/>
    <mergeCell ref="AU36:AW36"/>
    <mergeCell ref="AY36:BC36"/>
    <mergeCell ref="A42:C42"/>
    <mergeCell ref="E42:F42"/>
    <mergeCell ref="G42:I42"/>
    <mergeCell ref="K42:L42"/>
    <mergeCell ref="S42:U42"/>
    <mergeCell ref="AC42:AE42"/>
    <mergeCell ref="S39:V39"/>
    <mergeCell ref="W39:AA39"/>
    <mergeCell ref="AU39:AX39"/>
    <mergeCell ref="S41:U41"/>
    <mergeCell ref="AC41:AO41"/>
    <mergeCell ref="AT41:AV41"/>
    <mergeCell ref="B45:C45"/>
    <mergeCell ref="E45:F45"/>
    <mergeCell ref="K45:L45"/>
    <mergeCell ref="M45:N45"/>
    <mergeCell ref="AD45:AE45"/>
    <mergeCell ref="AG45:AI45"/>
    <mergeCell ref="AK43:AL43"/>
    <mergeCell ref="AN43:AO43"/>
    <mergeCell ref="AT43:AV43"/>
    <mergeCell ref="B44:C44"/>
    <mergeCell ref="E44:F44"/>
    <mergeCell ref="K44:L44"/>
    <mergeCell ref="AD44:AE44"/>
    <mergeCell ref="AG44:AI44"/>
    <mergeCell ref="AK44:AL44"/>
    <mergeCell ref="AN44:AO44"/>
    <mergeCell ref="B43:C43"/>
    <mergeCell ref="E43:F43"/>
    <mergeCell ref="K43:L43"/>
    <mergeCell ref="S43:U43"/>
    <mergeCell ref="AD43:AE43"/>
    <mergeCell ref="AG43:AI43"/>
    <mergeCell ref="L75:T75"/>
    <mergeCell ref="AM75:AU75"/>
    <mergeCell ref="S21:U21"/>
    <mergeCell ref="W21:AA21"/>
    <mergeCell ref="AU21:AW21"/>
    <mergeCell ref="AY21:BC21"/>
    <mergeCell ref="L72:T72"/>
    <mergeCell ref="AM72:AU72"/>
    <mergeCell ref="L73:T73"/>
    <mergeCell ref="AM73:AU73"/>
    <mergeCell ref="L74:T74"/>
    <mergeCell ref="AM74:AU74"/>
    <mergeCell ref="AK45:AL45"/>
    <mergeCell ref="AN45:AO45"/>
    <mergeCell ref="AP45:AQ45"/>
    <mergeCell ref="L70:N70"/>
    <mergeCell ref="AM70:AO70"/>
    <mergeCell ref="L71:T71"/>
    <mergeCell ref="AM71:AU71"/>
    <mergeCell ref="AG42:AI42"/>
    <mergeCell ref="AJ42:AL42"/>
    <mergeCell ref="AN42:AO42"/>
    <mergeCell ref="AT42:AV42"/>
    <mergeCell ref="AY39:BC39"/>
  </mergeCells>
  <phoneticPr fontId="4"/>
  <conditionalFormatting sqref="AS18:AS20 AU18:AU20 AO18:AO20 AS22:AS37 AU22:AU37 AO22:AO37 S22:S37 Q22:Q37 M22:M37">
    <cfRule type="expression" dxfId="7" priority="3" stopIfTrue="1">
      <formula>FIND("○",$V$10)</formula>
    </cfRule>
  </conditionalFormatting>
  <conditionalFormatting sqref="J15 AL15">
    <cfRule type="expression" dxfId="6" priority="4">
      <formula>$Z$8="○"</formula>
    </cfRule>
  </conditionalFormatting>
  <conditionalFormatting sqref="K15 AM15">
    <cfRule type="expression" dxfId="5" priority="5">
      <formula>$Z$8="○"</formula>
    </cfRule>
    <cfRule type="expression" dxfId="4" priority="6">
      <formula>$Z$7="○"</formula>
    </cfRule>
  </conditionalFormatting>
  <conditionalFormatting sqref="D15">
    <cfRule type="expression" dxfId="3" priority="7">
      <formula>$Z$8="○"</formula>
    </cfRule>
    <cfRule type="expression" dxfId="2" priority="8">
      <formula>$Z$6="○"</formula>
    </cfRule>
  </conditionalFormatting>
  <conditionalFormatting sqref="Q18:Q20 S18:S20 M18:M20">
    <cfRule type="expression" dxfId="1" priority="2" stopIfTrue="1">
      <formula>FIND("○",$V$10)</formula>
    </cfRule>
  </conditionalFormatting>
  <conditionalFormatting sqref="M21 Q21 S21 AO21 AU21 AS21">
    <cfRule type="expression" dxfId="0" priority="1" stopIfTrue="1">
      <formula>FIND("○",$V$10)</formula>
    </cfRule>
  </conditionalFormatting>
  <dataValidations count="9">
    <dataValidation type="list" allowBlank="1" showInputMessage="1" sqref="AF18:AF37 D18:D37">
      <formula1>"打合せ,WS,本公演"</formula1>
    </dataValidation>
    <dataValidation allowBlank="1" showInputMessage="1" showErrorMessage="1" prompt="手入力しないでください。" sqref="AJ38:AL38 H38:J38"/>
    <dataValidation type="list" allowBlank="1" showInputMessage="1" promptTitle="【⇔を選択した場合】" prompt="往復分の距離と単価を記入してください。_x000a_" sqref="F21:F37">
      <formula1>"⇒,⇔,－"</formula1>
    </dataValidation>
    <dataValidation type="list" allowBlank="1" showInputMessage="1" showErrorMessage="1" sqref="J15 AL15">
      <formula1>"✓,　"</formula1>
    </dataValidation>
    <dataValidation imeMode="halfAlpha" allowBlank="1" showInputMessage="1" showErrorMessage="1" sqref="AC18:AC37 AO18:AO37 AJ18:AM37 AS18:AS37 AU18:AW37 A18:A37 AQ18:AQ37 H18:K37 M18:M37 O18:O37 Q18:Q37 S18:U37"/>
    <dataValidation type="list" allowBlank="1" showInputMessage="1" promptTitle="【⇔を選択した場合】" prompt="往復分の距離を入力してください。_x000a_" sqref="F18:F20 AH18:AH37">
      <formula1>"⇒,⇔,－"</formula1>
    </dataValidation>
    <dataValidation type="list" allowBlank="1" showInputMessage="1" sqref="V8:V10 V5:V6 AX8:AX10 AX5:AX6">
      <formula1>"○"</formula1>
    </dataValidation>
    <dataValidation type="list" allowBlank="1" showInputMessage="1" showErrorMessage="1" sqref="A6 AC6">
      <formula1>"✓"</formula1>
    </dataValidation>
    <dataValidation type="list" showInputMessage="1" showErrorMessage="1" sqref="R3 AT3">
      <formula1>"　　,○"</formula1>
    </dataValidation>
  </dataValidations>
  <printOptions horizontalCentered="1"/>
  <pageMargins left="0.51181102362204722" right="0.51181102362204722" top="0.74803149606299213" bottom="0.55118110236220474" header="0.31496062992125984" footer="0.31496062992125984"/>
  <pageSetup paperSize="9" scale="26" orientation="landscape" r:id="rId1"/>
  <headerFooter>
    <oddFooter>&amp;R&amp;A
&amp;D</oddFoot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14</vt:i4>
      </vt:variant>
    </vt:vector>
  </HeadingPairs>
  <TitlesOfParts>
    <vt:vector size="24" baseType="lpstr">
      <vt:lpstr>目次</vt:lpstr>
      <vt:lpstr>【様式1】実施計画書</vt:lpstr>
      <vt:lpstr>【様式2】見積書</vt:lpstr>
      <vt:lpstr>【様式3】公演完了報告書</vt:lpstr>
      <vt:lpstr>【様式4】精算報告書</vt:lpstr>
      <vt:lpstr>【様式4-付属1】</vt:lpstr>
      <vt:lpstr>【様式4-付属2】</vt:lpstr>
      <vt:lpstr>【様式4‐付属3】 </vt:lpstr>
      <vt:lpstr>【様式4-付属4】</vt:lpstr>
      <vt:lpstr>【様式4‐付属5】</vt:lpstr>
      <vt:lpstr>'【様式4‐付属3】 '!_FilterDatabase</vt:lpstr>
      <vt:lpstr>【様式1】実施計画書!Print_Area</vt:lpstr>
      <vt:lpstr>【様式2】見積書!Print_Area</vt:lpstr>
      <vt:lpstr>【様式3】公演完了報告書!Print_Area</vt:lpstr>
      <vt:lpstr>【様式4】精算報告書!Print_Area</vt:lpstr>
      <vt:lpstr>'【様式4-付属1】'!Print_Area</vt:lpstr>
      <vt:lpstr>'【様式4-付属2】'!Print_Area</vt:lpstr>
      <vt:lpstr>'【様式4‐付属3】 '!Print_Area</vt:lpstr>
      <vt:lpstr>'【様式4-付属4】'!Print_Area</vt:lpstr>
      <vt:lpstr>【様式4‐付属5】!Print_Area</vt:lpstr>
      <vt:lpstr>【様式1】実施計画書!Print_Titles</vt:lpstr>
      <vt:lpstr>【様式3】公演完了報告書!Print_Titles</vt:lpstr>
      <vt:lpstr>'【様式4-付属1】'!Print_Titles</vt:lpstr>
      <vt:lpstr>'【様式4‐付属3】 '!Print_Titles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033</dc:creator>
  <cp:lastModifiedBy>033</cp:lastModifiedBy>
  <cp:lastPrinted>2024-05-31T01:09:00Z</cp:lastPrinted>
  <dcterms:created xsi:type="dcterms:W3CDTF">2024-05-30T07:20:51Z</dcterms:created>
  <dcterms:modified xsi:type="dcterms:W3CDTF">2024-05-31T07:15:24Z</dcterms:modified>
</cp:coreProperties>
</file>