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2.37.3.110\share\kodomo\【R6】学校における文化芸術鑑賞・体験推進事業\04.コミュ\08.R7募集\02.様式\"/>
    </mc:Choice>
  </mc:AlternateContent>
  <bookViews>
    <workbookView xWindow="0" yWindow="0" windowWidth="26083" windowHeight="10814" tabRatio="863" firstSheet="1" activeTab="1"/>
  </bookViews>
  <sheets>
    <sheet name="選択肢" sheetId="9" state="hidden" r:id="rId1"/>
    <sheet name="【様式１】応募校調書" sheetId="1" r:id="rId2"/>
    <sheet name="【様式２】被派遣者略歴表" sheetId="2" r:id="rId3"/>
    <sheet name="【様式３】実施希望調書" sheetId="3" r:id="rId4"/>
    <sheet name="【様式４】経費計画書" sheetId="23" r:id="rId5"/>
    <sheet name="計算書" sheetId="22" state="hidden" r:id="rId6"/>
    <sheet name="旅費計算書集計" sheetId="24" state="hidden" r:id="rId7"/>
    <sheet name="コミュ集約用" sheetId="25" state="hidden" r:id="rId8"/>
    <sheet name="【様式５】旅費計算書①" sheetId="21" r:id="rId9"/>
    <sheet name="【様式５】旅費計算書②" sheetId="29" r:id="rId10"/>
    <sheet name="【様式５】旅費計算書③" sheetId="30" r:id="rId11"/>
    <sheet name="【様式５】旅費計算書④" sheetId="31" r:id="rId12"/>
    <sheet name="【様式５】旅費計算書⑤" sheetId="32" r:id="rId13"/>
    <sheet name="【様式５】旅費計算書⑥" sheetId="33" r:id="rId14"/>
    <sheet name="【様式５】旅費計算書⑦" sheetId="34" r:id="rId15"/>
    <sheet name="【様式５】旅費計算書⑧" sheetId="35" r:id="rId16"/>
    <sheet name="【様式５】旅費計算書⑨" sheetId="37" r:id="rId17"/>
    <sheet name="【様式５】旅費計算書⑩" sheetId="38" r:id="rId18"/>
    <sheet name="【様式５】旅費計算書⑪" sheetId="39" r:id="rId19"/>
    <sheet name="【様式５】旅費計算書⑫" sheetId="40" r:id="rId20"/>
    <sheet name="【様式５】旅費計算書⑬" sheetId="41" r:id="rId21"/>
    <sheet name="【様式５】旅費計算書⑭" sheetId="42" r:id="rId22"/>
    <sheet name="【様式５】旅費計算書⑮" sheetId="43" r:id="rId23"/>
  </sheets>
  <externalReferences>
    <externalReference r:id="rId24"/>
  </externalReferences>
  <definedNames>
    <definedName name="_xlnm.Print_Area" localSheetId="1">【様式１】応募校調書!$A$1:$AF$26</definedName>
    <definedName name="_xlnm.Print_Area" localSheetId="2">【様式２】被派遣者略歴表!$A$1:$AF$30</definedName>
    <definedName name="_xlnm.Print_Area" localSheetId="3">【様式３】実施希望調書!$A$1:$AN$88</definedName>
    <definedName name="_xlnm.Print_Area" localSheetId="4">【様式４】経費計画書!$A$1:$AM$67</definedName>
    <definedName name="_xlnm.Print_Area" localSheetId="8">【様式５】旅費計算書①!$A$1:$AI$40</definedName>
    <definedName name="_xlnm.Print_Area" localSheetId="9">【様式５】旅費計算書②!$A$1:$AI$40</definedName>
    <definedName name="_xlnm.Print_Area" localSheetId="10">【様式５】旅費計算書③!$A$1:$AI$40</definedName>
    <definedName name="_xlnm.Print_Area" localSheetId="11">【様式５】旅費計算書④!$A$1:$AI$40</definedName>
    <definedName name="_xlnm.Print_Area" localSheetId="13">【様式５】旅費計算書⑥!$A$1:$AI$40</definedName>
    <definedName name="_xlnm.Print_Area" localSheetId="14">【様式５】旅費計算書⑦!$A$1:$AI$40</definedName>
    <definedName name="_xlnm.Print_Area" localSheetId="15">【様式５】旅費計算書⑧!$A$1:$AI$40</definedName>
    <definedName name="_xlnm.Print_Area" localSheetId="17">【様式５】旅費計算書⑩!$A$1:$AI$40</definedName>
    <definedName name="_xlnm.Print_Area" localSheetId="18">【様式５】旅費計算書⑪!$A$1:$AI$40</definedName>
    <definedName name="_xlnm.Print_Area" localSheetId="19">【様式５】旅費計算書⑫!$A$1:$AI$40</definedName>
    <definedName name="_xlnm.Print_Area" localSheetId="21">【様式５】旅費計算書⑭!$A$1:$AI$40</definedName>
    <definedName name="_xlnm.Print_Area" localSheetId="22">【様式５】旅費計算書⑮!$A$1:$AI$40</definedName>
    <definedName name="_xlnm.Print_Titles" localSheetId="3">【様式３】実施希望調書!$1:$1</definedName>
    <definedName name="_xlnm.Print_Titles" localSheetId="4">【様式４】経費計画書!$1:$1</definedName>
    <definedName name="その他">選択肢!$AF$3</definedName>
    <definedName name="その他の場合">選択肢!$AB$3</definedName>
    <definedName name="メディア芸術">選択肢!$M$3:$M$8</definedName>
    <definedName name="移動拠点" localSheetId="6">[1]選択肢!$AC$3:$AC$5</definedName>
    <definedName name="移動拠点">選択肢!$AJ$3:$AJ$5</definedName>
    <definedName name="演劇">選択肢!$F$3:$F$7</definedName>
    <definedName name="音楽">選択肢!$E$3:$E$11</definedName>
    <definedName name="会場">選択肢!$C$3:$C$5</definedName>
    <definedName name="学級単位">選択肢!$AE$3</definedName>
    <definedName name="学年単位">選択肢!$AD$3:$AD$9</definedName>
    <definedName name="教科の位置付け" localSheetId="6">[1]選択肢!$Q$3:$Q$7</definedName>
    <definedName name="教科の位置付け">選択肢!$X$3:$X$7</definedName>
    <definedName name="教科名">選択肢!$Z$3:$Z$13</definedName>
    <definedName name="月" localSheetId="6">[1]選択肢!$O$3:$O$14</definedName>
    <definedName name="月">選択肢!$O$3:$O$12</definedName>
    <definedName name="交通機関名">選択肢!$AK$3:$AK$15</definedName>
    <definedName name="講師">選択肢!$T$3</definedName>
    <definedName name="講師関係">選択肢!$N$3:$N$9</definedName>
    <definedName name="実技">選択肢!$U$3:$U$5</definedName>
    <definedName name="謝金単価">選択肢!$W$3:$W$5</definedName>
    <definedName name="従事A">選択肢!$Q$3:$Q$5</definedName>
    <definedName name="従事B">選択肢!$R$3:$R$4</definedName>
    <definedName name="従事C">選択肢!$S$3</definedName>
    <definedName name="諸雑費" localSheetId="6">[1]選択肢!$AB$3:$AB$8</definedName>
    <definedName name="諸雑費">選択肢!$AI$3:$AI$8</definedName>
    <definedName name="生活文化">選択肢!$L$3:$L$9</definedName>
    <definedName name="生徒単位" localSheetId="6">[1]選択肢!$V$3:$V$6</definedName>
    <definedName name="生徒単位">選択肢!$AC$3:$AC$6</definedName>
    <definedName name="大項目" localSheetId="6">[1]選択肢!$D$3:$D$11</definedName>
    <definedName name="大項目">選択肢!$D$3:$D$11</definedName>
    <definedName name="大衆芸能">選択肢!$H$3:$H$7</definedName>
    <definedName name="単労">選択肢!$V$3:$V$7</definedName>
    <definedName name="伝統芸能">選択肢!$J$3:$J$11</definedName>
    <definedName name="都道府県1">選択肢!$B$3:$B$69</definedName>
    <definedName name="特別活動名">選択肢!$AA$3</definedName>
    <definedName name="日" localSheetId="6">[1]選択肢!$P$3:$P$33</definedName>
    <definedName name="日">選択肢!$P$3:$P$33</definedName>
    <definedName name="被派遣者" localSheetId="6">[1]【様式２】被派遣者略歴表!$AI$15:$AI$29</definedName>
    <definedName name="被派遣者">【様式２】被派遣者略歴表!$AI$15:$AI$29</definedName>
    <definedName name="美術">選択肢!$I$3:$I$9</definedName>
    <definedName name="舞踊">選択肢!$G$3:$G$6</definedName>
    <definedName name="文学">選択肢!$K$3:$K$5</definedName>
    <definedName name="補助者">選択肢!$AH$3:$AH$16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1" i="23" l="1"/>
  <c r="AF32" i="23"/>
  <c r="AF33" i="23"/>
  <c r="AF34" i="23"/>
  <c r="AF35" i="23"/>
  <c r="AF36" i="23"/>
  <c r="AF37" i="23"/>
  <c r="AF38" i="23"/>
  <c r="AF39" i="23"/>
  <c r="AF40" i="23"/>
  <c r="AF41" i="23"/>
  <c r="AF42" i="23"/>
  <c r="AF43" i="23"/>
  <c r="AF44" i="23"/>
  <c r="Q21" i="1"/>
  <c r="AD6" i="22" l="1"/>
  <c r="AD7" i="22"/>
  <c r="AD8" i="22"/>
  <c r="AD9" i="22"/>
  <c r="AD10" i="22"/>
  <c r="AD11" i="22"/>
  <c r="AD12" i="22"/>
  <c r="AD13" i="22"/>
  <c r="AD14" i="22"/>
  <c r="AD15" i="22"/>
  <c r="AD16" i="22"/>
  <c r="AE6" i="22"/>
  <c r="AE7" i="22"/>
  <c r="AE8" i="22"/>
  <c r="AE9" i="22"/>
  <c r="AE10" i="22"/>
  <c r="AE11" i="22"/>
  <c r="AE12" i="22"/>
  <c r="AE13" i="22"/>
  <c r="AE14" i="22"/>
  <c r="AE15" i="22"/>
  <c r="AE16" i="22"/>
  <c r="AC16" i="22"/>
  <c r="AC15" i="22"/>
  <c r="AC14" i="22"/>
  <c r="AC13" i="22"/>
  <c r="AC12" i="22"/>
  <c r="AC11" i="22"/>
  <c r="AC10" i="22"/>
  <c r="AC9" i="22"/>
  <c r="AC8" i="22"/>
  <c r="AC7" i="22"/>
  <c r="AC6" i="22"/>
  <c r="AC4" i="22"/>
  <c r="AB16" i="22"/>
  <c r="AB15" i="22"/>
  <c r="AB14" i="22"/>
  <c r="AB13" i="22"/>
  <c r="AB12" i="22"/>
  <c r="AB11" i="22"/>
  <c r="AB10" i="22"/>
  <c r="AB9" i="22"/>
  <c r="AB8" i="22"/>
  <c r="AB7" i="22"/>
  <c r="AB6" i="22"/>
  <c r="AB5" i="22"/>
  <c r="AB4" i="22"/>
  <c r="AB3" i="22"/>
  <c r="AG35" i="43"/>
  <c r="AA35" i="43"/>
  <c r="X35" i="43"/>
  <c r="O35" i="43"/>
  <c r="X33" i="43"/>
  <c r="X32" i="43"/>
  <c r="X31" i="43"/>
  <c r="X30" i="43"/>
  <c r="X29" i="43"/>
  <c r="X28" i="43"/>
  <c r="X27" i="43"/>
  <c r="X26" i="43"/>
  <c r="X25" i="43"/>
  <c r="X24" i="43"/>
  <c r="X23" i="43"/>
  <c r="X22" i="43"/>
  <c r="X21" i="43"/>
  <c r="X20" i="43"/>
  <c r="X19" i="43"/>
  <c r="X18" i="43"/>
  <c r="X17" i="43"/>
  <c r="E12" i="43"/>
  <c r="F6" i="43"/>
  <c r="AE5" i="43"/>
  <c r="Z5" i="43"/>
  <c r="U5" i="43"/>
  <c r="P5" i="43"/>
  <c r="K5" i="43"/>
  <c r="F5" i="43"/>
  <c r="AE4" i="43"/>
  <c r="Z4" i="43"/>
  <c r="U4" i="43"/>
  <c r="P4" i="43"/>
  <c r="K4" i="43"/>
  <c r="F4" i="43"/>
  <c r="AG35" i="42"/>
  <c r="AA35" i="42"/>
  <c r="X35" i="42"/>
  <c r="O35" i="42"/>
  <c r="X33" i="42"/>
  <c r="X32" i="42"/>
  <c r="X31" i="42"/>
  <c r="X30" i="42"/>
  <c r="X29" i="42"/>
  <c r="X28" i="42"/>
  <c r="X27" i="42"/>
  <c r="X26" i="42"/>
  <c r="X25" i="42"/>
  <c r="X24" i="42"/>
  <c r="X23" i="42"/>
  <c r="X22" i="42"/>
  <c r="X21" i="42"/>
  <c r="X20" i="42"/>
  <c r="X19" i="42"/>
  <c r="X18" i="42"/>
  <c r="X17" i="42"/>
  <c r="E12" i="42"/>
  <c r="F6" i="42"/>
  <c r="AE5" i="42"/>
  <c r="Z5" i="42"/>
  <c r="U5" i="42"/>
  <c r="P5" i="42"/>
  <c r="K5" i="42"/>
  <c r="F5" i="42"/>
  <c r="AE4" i="42"/>
  <c r="Z4" i="42"/>
  <c r="U4" i="42"/>
  <c r="P4" i="42"/>
  <c r="K4" i="42"/>
  <c r="F4" i="42"/>
  <c r="AG35" i="41"/>
  <c r="AA35" i="41"/>
  <c r="X35" i="41"/>
  <c r="O35" i="41"/>
  <c r="X33" i="41"/>
  <c r="X32" i="41"/>
  <c r="X31" i="41"/>
  <c r="X30" i="41"/>
  <c r="X29" i="41"/>
  <c r="X28" i="41"/>
  <c r="X27" i="41"/>
  <c r="X26" i="41"/>
  <c r="X25" i="41"/>
  <c r="X24" i="41"/>
  <c r="X23" i="41"/>
  <c r="X22" i="41"/>
  <c r="X21" i="41"/>
  <c r="X20" i="41"/>
  <c r="X19" i="41"/>
  <c r="X18" i="41"/>
  <c r="X17" i="41"/>
  <c r="E12" i="41"/>
  <c r="F6" i="41"/>
  <c r="AE5" i="41"/>
  <c r="Z5" i="41"/>
  <c r="U5" i="41"/>
  <c r="P5" i="41"/>
  <c r="K5" i="41"/>
  <c r="F5" i="41"/>
  <c r="AE4" i="41"/>
  <c r="Z4" i="41"/>
  <c r="U4" i="41"/>
  <c r="P4" i="41"/>
  <c r="K4" i="41"/>
  <c r="F4" i="41"/>
  <c r="AG35" i="40"/>
  <c r="AA35" i="40"/>
  <c r="X35" i="40"/>
  <c r="O35" i="40"/>
  <c r="X33" i="40"/>
  <c r="X32" i="40"/>
  <c r="X31" i="40"/>
  <c r="X30" i="40"/>
  <c r="X29" i="40"/>
  <c r="X28" i="40"/>
  <c r="X27" i="40"/>
  <c r="X26" i="40"/>
  <c r="X25" i="40"/>
  <c r="X24" i="40"/>
  <c r="X23" i="40"/>
  <c r="X22" i="40"/>
  <c r="X21" i="40"/>
  <c r="X20" i="40"/>
  <c r="X19" i="40"/>
  <c r="X18" i="40"/>
  <c r="X17" i="40"/>
  <c r="E12" i="40"/>
  <c r="F6" i="40"/>
  <c r="AE5" i="40"/>
  <c r="Z5" i="40"/>
  <c r="U5" i="40"/>
  <c r="P5" i="40"/>
  <c r="K5" i="40"/>
  <c r="F5" i="40"/>
  <c r="AE4" i="40"/>
  <c r="Z4" i="40"/>
  <c r="U4" i="40"/>
  <c r="P4" i="40"/>
  <c r="K4" i="40"/>
  <c r="F4" i="40"/>
  <c r="AG35" i="39"/>
  <c r="AA35" i="39"/>
  <c r="X35" i="39"/>
  <c r="O35" i="39"/>
  <c r="X33" i="39"/>
  <c r="X32" i="39"/>
  <c r="X31" i="39"/>
  <c r="X30" i="39"/>
  <c r="X29" i="39"/>
  <c r="X28" i="39"/>
  <c r="X27" i="39"/>
  <c r="X26" i="39"/>
  <c r="X25" i="39"/>
  <c r="X24" i="39"/>
  <c r="X23" i="39"/>
  <c r="X22" i="39"/>
  <c r="X21" i="39"/>
  <c r="X20" i="39"/>
  <c r="X19" i="39"/>
  <c r="X18" i="39"/>
  <c r="X17" i="39"/>
  <c r="E12" i="39"/>
  <c r="F6" i="39"/>
  <c r="AE5" i="39"/>
  <c r="Z5" i="39"/>
  <c r="U5" i="39"/>
  <c r="P5" i="39"/>
  <c r="K5" i="39"/>
  <c r="F5" i="39"/>
  <c r="AE4" i="39"/>
  <c r="Z4" i="39"/>
  <c r="U4" i="39"/>
  <c r="P4" i="39"/>
  <c r="K4" i="39"/>
  <c r="F4" i="39"/>
  <c r="AG35" i="38"/>
  <c r="AA35" i="38"/>
  <c r="X35" i="38"/>
  <c r="O35" i="38"/>
  <c r="X33" i="38"/>
  <c r="X32" i="38"/>
  <c r="X31" i="38"/>
  <c r="X30" i="38"/>
  <c r="X29" i="38"/>
  <c r="X28" i="38"/>
  <c r="X27" i="38"/>
  <c r="X26" i="38"/>
  <c r="X25" i="38"/>
  <c r="X24" i="38"/>
  <c r="X23" i="38"/>
  <c r="X22" i="38"/>
  <c r="X21" i="38"/>
  <c r="X20" i="38"/>
  <c r="X19" i="38"/>
  <c r="X18" i="38"/>
  <c r="X17" i="38"/>
  <c r="E12" i="38"/>
  <c r="F6" i="38"/>
  <c r="AE5" i="38"/>
  <c r="Z5" i="38"/>
  <c r="U5" i="38"/>
  <c r="P5" i="38"/>
  <c r="K5" i="38"/>
  <c r="F5" i="38"/>
  <c r="AE4" i="38"/>
  <c r="Z4" i="38"/>
  <c r="U4" i="38"/>
  <c r="P4" i="38"/>
  <c r="K4" i="38"/>
  <c r="F4" i="38"/>
  <c r="AG35" i="37"/>
  <c r="AA35" i="37"/>
  <c r="X35" i="37"/>
  <c r="O35" i="37"/>
  <c r="X33" i="37"/>
  <c r="X32" i="37"/>
  <c r="X31" i="37"/>
  <c r="X30" i="37"/>
  <c r="X29" i="37"/>
  <c r="X28" i="37"/>
  <c r="X27" i="37"/>
  <c r="X26" i="37"/>
  <c r="X25" i="37"/>
  <c r="X24" i="37"/>
  <c r="X23" i="37"/>
  <c r="X22" i="37"/>
  <c r="X21" i="37"/>
  <c r="X20" i="37"/>
  <c r="X19" i="37"/>
  <c r="X18" i="37"/>
  <c r="X17" i="37"/>
  <c r="E12" i="37"/>
  <c r="F6" i="37"/>
  <c r="AE5" i="37"/>
  <c r="Z5" i="37"/>
  <c r="U5" i="37"/>
  <c r="P5" i="37"/>
  <c r="K5" i="37"/>
  <c r="F5" i="37"/>
  <c r="AE4" i="37"/>
  <c r="Z4" i="37"/>
  <c r="U4" i="37"/>
  <c r="P4" i="37"/>
  <c r="K4" i="37"/>
  <c r="F4" i="37"/>
  <c r="AG35" i="35"/>
  <c r="AA35" i="35"/>
  <c r="X35" i="35"/>
  <c r="O35" i="35"/>
  <c r="X33" i="35"/>
  <c r="X32" i="35"/>
  <c r="X31" i="35"/>
  <c r="X30" i="35"/>
  <c r="X29" i="35"/>
  <c r="X28" i="35"/>
  <c r="X27" i="35"/>
  <c r="X26" i="35"/>
  <c r="X25" i="35"/>
  <c r="X24" i="35"/>
  <c r="X23" i="35"/>
  <c r="X22" i="35"/>
  <c r="X21" i="35"/>
  <c r="X20" i="35"/>
  <c r="X19" i="35"/>
  <c r="X18" i="35"/>
  <c r="X17" i="35"/>
  <c r="E12" i="35"/>
  <c r="F6" i="35"/>
  <c r="AE5" i="35"/>
  <c r="Z5" i="35"/>
  <c r="U5" i="35"/>
  <c r="P5" i="35"/>
  <c r="K5" i="35"/>
  <c r="F5" i="35"/>
  <c r="AE4" i="35"/>
  <c r="Z4" i="35"/>
  <c r="U4" i="35"/>
  <c r="P4" i="35"/>
  <c r="K4" i="35"/>
  <c r="F4" i="35"/>
  <c r="AG35" i="34"/>
  <c r="AA35" i="34"/>
  <c r="X35" i="34"/>
  <c r="E12" i="34" s="1"/>
  <c r="O35" i="34"/>
  <c r="X33" i="34"/>
  <c r="X32" i="34"/>
  <c r="X31" i="34"/>
  <c r="X30" i="34"/>
  <c r="X29" i="34"/>
  <c r="X28" i="34"/>
  <c r="X27" i="34"/>
  <c r="X26" i="34"/>
  <c r="X25" i="34"/>
  <c r="X24" i="34"/>
  <c r="X23" i="34"/>
  <c r="X22" i="34"/>
  <c r="X21" i="34"/>
  <c r="X20" i="34"/>
  <c r="X19" i="34"/>
  <c r="X18" i="34"/>
  <c r="X17" i="34"/>
  <c r="F6" i="34"/>
  <c r="AE5" i="34"/>
  <c r="Z5" i="34"/>
  <c r="U5" i="34"/>
  <c r="P5" i="34"/>
  <c r="K5" i="34"/>
  <c r="F5" i="34"/>
  <c r="AE4" i="34"/>
  <c r="Z4" i="34"/>
  <c r="U4" i="34"/>
  <c r="P4" i="34"/>
  <c r="K4" i="34"/>
  <c r="F4" i="34"/>
  <c r="AG35" i="33"/>
  <c r="AA35" i="33"/>
  <c r="X35" i="33"/>
  <c r="E12" i="33" s="1"/>
  <c r="O35" i="33"/>
  <c r="X33" i="33"/>
  <c r="X32" i="33"/>
  <c r="X31" i="33"/>
  <c r="X30" i="33"/>
  <c r="X29" i="33"/>
  <c r="X28" i="33"/>
  <c r="X27" i="33"/>
  <c r="X26" i="33"/>
  <c r="X25" i="33"/>
  <c r="X24" i="33"/>
  <c r="X23" i="33"/>
  <c r="X22" i="33"/>
  <c r="X21" i="33"/>
  <c r="X20" i="33"/>
  <c r="X19" i="33"/>
  <c r="X18" i="33"/>
  <c r="X17" i="33"/>
  <c r="F6" i="33"/>
  <c r="AE5" i="33"/>
  <c r="Z5" i="33"/>
  <c r="U5" i="33"/>
  <c r="P5" i="33"/>
  <c r="K5" i="33"/>
  <c r="F5" i="33"/>
  <c r="AE4" i="33"/>
  <c r="Z4" i="33"/>
  <c r="U4" i="33"/>
  <c r="P4" i="33"/>
  <c r="K4" i="33"/>
  <c r="F4" i="33"/>
  <c r="AG35" i="32"/>
  <c r="AA35" i="32"/>
  <c r="X35" i="32"/>
  <c r="O35" i="32"/>
  <c r="X33" i="32"/>
  <c r="X32" i="32"/>
  <c r="X31" i="32"/>
  <c r="X30" i="32"/>
  <c r="X29" i="32"/>
  <c r="X28" i="32"/>
  <c r="X27" i="32"/>
  <c r="X26" i="32"/>
  <c r="X25" i="32"/>
  <c r="X24" i="32"/>
  <c r="X23" i="32"/>
  <c r="X22" i="32"/>
  <c r="X21" i="32"/>
  <c r="X20" i="32"/>
  <c r="X19" i="32"/>
  <c r="X18" i="32"/>
  <c r="X17" i="32"/>
  <c r="E12" i="32"/>
  <c r="F6" i="32"/>
  <c r="AE5" i="32"/>
  <c r="Z5" i="32"/>
  <c r="U5" i="32"/>
  <c r="P5" i="32"/>
  <c r="K5" i="32"/>
  <c r="F5" i="32"/>
  <c r="AE4" i="32"/>
  <c r="Z4" i="32"/>
  <c r="U4" i="32"/>
  <c r="P4" i="32"/>
  <c r="K4" i="32"/>
  <c r="F4" i="32"/>
  <c r="AG35" i="31"/>
  <c r="AA35" i="31"/>
  <c r="O35" i="31"/>
  <c r="X33" i="31"/>
  <c r="X32" i="31"/>
  <c r="X31" i="31"/>
  <c r="X30" i="31"/>
  <c r="X29" i="31"/>
  <c r="X28" i="31"/>
  <c r="X27" i="31"/>
  <c r="X26" i="31"/>
  <c r="X25" i="31"/>
  <c r="X24" i="31"/>
  <c r="X23" i="31"/>
  <c r="X22" i="31"/>
  <c r="X21" i="31"/>
  <c r="X20" i="31"/>
  <c r="X19" i="31"/>
  <c r="X18" i="31"/>
  <c r="X17" i="31"/>
  <c r="X35" i="31" s="1"/>
  <c r="F6" i="31"/>
  <c r="AE5" i="31"/>
  <c r="Z5" i="31"/>
  <c r="U5" i="31"/>
  <c r="P5" i="31"/>
  <c r="K5" i="31"/>
  <c r="F5" i="31"/>
  <c r="AE4" i="31"/>
  <c r="Z4" i="31"/>
  <c r="U4" i="31"/>
  <c r="P4" i="31"/>
  <c r="K4" i="31"/>
  <c r="F4" i="31"/>
  <c r="AG35" i="30"/>
  <c r="AA35" i="30"/>
  <c r="O35" i="30"/>
  <c r="X33" i="30"/>
  <c r="X32" i="30"/>
  <c r="X31" i="30"/>
  <c r="X30" i="30"/>
  <c r="X29" i="30"/>
  <c r="X28" i="30"/>
  <c r="X27" i="30"/>
  <c r="X26" i="30"/>
  <c r="X25" i="30"/>
  <c r="X24" i="30"/>
  <c r="X23" i="30"/>
  <c r="X22" i="30"/>
  <c r="X21" i="30"/>
  <c r="X20" i="30"/>
  <c r="X19" i="30"/>
  <c r="X18" i="30"/>
  <c r="X17" i="30"/>
  <c r="X35" i="30" s="1"/>
  <c r="F6" i="30"/>
  <c r="AE5" i="30"/>
  <c r="Z5" i="30"/>
  <c r="U5" i="30"/>
  <c r="P5" i="30"/>
  <c r="K5" i="30"/>
  <c r="F5" i="30"/>
  <c r="AE4" i="30"/>
  <c r="Z4" i="30"/>
  <c r="U4" i="30"/>
  <c r="P4" i="30"/>
  <c r="K4" i="30"/>
  <c r="F4" i="30"/>
  <c r="AG35" i="29"/>
  <c r="AA35" i="29"/>
  <c r="O35" i="29"/>
  <c r="X33" i="29"/>
  <c r="X32" i="29"/>
  <c r="X31" i="29"/>
  <c r="X30" i="29"/>
  <c r="X29" i="29"/>
  <c r="X28" i="29"/>
  <c r="X27" i="29"/>
  <c r="X26" i="29"/>
  <c r="X25" i="29"/>
  <c r="X24" i="29"/>
  <c r="X23" i="29"/>
  <c r="X22" i="29"/>
  <c r="X21" i="29"/>
  <c r="X20" i="29"/>
  <c r="X19" i="29"/>
  <c r="X18" i="29"/>
  <c r="X17" i="29"/>
  <c r="X35" i="29" s="1"/>
  <c r="F6" i="29"/>
  <c r="AE5" i="29"/>
  <c r="Z5" i="29"/>
  <c r="U5" i="29"/>
  <c r="P5" i="29"/>
  <c r="K5" i="29"/>
  <c r="F5" i="29"/>
  <c r="AE4" i="29"/>
  <c r="Z4" i="29"/>
  <c r="U4" i="29"/>
  <c r="P4" i="29"/>
  <c r="K4" i="29"/>
  <c r="F4" i="29"/>
  <c r="AB2" i="22"/>
  <c r="E12" i="31" l="1"/>
  <c r="AC5" i="22" s="1"/>
  <c r="AD4" i="22"/>
  <c r="AE4" i="22"/>
  <c r="E12" i="30"/>
  <c r="E12" i="29"/>
  <c r="AC3" i="22" s="1"/>
  <c r="AE26" i="23"/>
  <c r="AE25" i="23"/>
  <c r="AE24" i="23"/>
  <c r="AE23" i="23"/>
  <c r="AE22" i="23"/>
  <c r="AE21" i="23"/>
  <c r="AE20" i="23"/>
  <c r="AE19" i="23"/>
  <c r="AE18" i="23"/>
  <c r="AE17" i="23"/>
  <c r="AE16" i="23"/>
  <c r="AE15" i="23"/>
  <c r="AE14" i="23"/>
  <c r="AE13" i="23"/>
  <c r="AE12" i="23"/>
  <c r="AB26" i="23"/>
  <c r="AB25" i="23"/>
  <c r="AB24" i="23"/>
  <c r="AB23" i="23"/>
  <c r="AB22" i="23"/>
  <c r="AB21" i="23"/>
  <c r="AB20" i="23"/>
  <c r="AB19" i="23"/>
  <c r="AB18" i="23"/>
  <c r="AB17" i="23"/>
  <c r="AB16" i="23"/>
  <c r="AB15" i="23"/>
  <c r="AB14" i="23"/>
  <c r="AB13" i="23"/>
  <c r="AB12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V26" i="23"/>
  <c r="V25" i="23"/>
  <c r="V24" i="23"/>
  <c r="V23" i="23"/>
  <c r="V22" i="23"/>
  <c r="V21" i="23"/>
  <c r="V20" i="23"/>
  <c r="V19" i="23"/>
  <c r="V18" i="23"/>
  <c r="V17" i="23"/>
  <c r="V16" i="23"/>
  <c r="V15" i="23"/>
  <c r="V14" i="23"/>
  <c r="V13" i="23"/>
  <c r="V12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AI11" i="23"/>
  <c r="AF11" i="23"/>
  <c r="AC11" i="23"/>
  <c r="Z11" i="23"/>
  <c r="W11" i="23"/>
  <c r="T11" i="23"/>
  <c r="Q11" i="23"/>
  <c r="N11" i="23"/>
  <c r="K11" i="23"/>
  <c r="H11" i="23"/>
  <c r="B11" i="23"/>
  <c r="E11" i="23"/>
  <c r="U86" i="3"/>
  <c r="U84" i="3"/>
  <c r="U79" i="3"/>
  <c r="U77" i="3"/>
  <c r="U72" i="3"/>
  <c r="U70" i="3"/>
  <c r="U65" i="3"/>
  <c r="U63" i="3"/>
  <c r="U58" i="3"/>
  <c r="U56" i="3"/>
  <c r="U51" i="3"/>
  <c r="U49" i="3"/>
  <c r="U44" i="3"/>
  <c r="U42" i="3"/>
  <c r="U37" i="3"/>
  <c r="U35" i="3"/>
  <c r="U30" i="3"/>
  <c r="U28" i="3"/>
  <c r="U23" i="3"/>
  <c r="U21" i="3"/>
  <c r="U16" i="3"/>
  <c r="U14" i="3"/>
  <c r="AD5" i="22" l="1"/>
  <c r="AE5" i="22"/>
  <c r="AE3" i="22"/>
  <c r="AD3" i="22"/>
  <c r="N212" i="22"/>
  <c r="N197" i="22"/>
  <c r="N182" i="22"/>
  <c r="Q195" i="22" s="1"/>
  <c r="N167" i="22"/>
  <c r="N152" i="22"/>
  <c r="N137" i="22"/>
  <c r="N122" i="22"/>
  <c r="N107" i="22"/>
  <c r="N92" i="22"/>
  <c r="Q105" i="22" s="1"/>
  <c r="N77" i="22"/>
  <c r="N62" i="22"/>
  <c r="Q75" i="22" s="1"/>
  <c r="N47" i="22"/>
  <c r="Q60" i="22" s="1"/>
  <c r="N224" i="22"/>
  <c r="O224" i="22" s="1"/>
  <c r="N223" i="22"/>
  <c r="O223" i="22" s="1"/>
  <c r="N222" i="22"/>
  <c r="N221" i="22"/>
  <c r="O221" i="22" s="1"/>
  <c r="N220" i="22"/>
  <c r="O220" i="22" s="1"/>
  <c r="N219" i="22"/>
  <c r="O219" i="22" s="1"/>
  <c r="N218" i="22"/>
  <c r="N217" i="22"/>
  <c r="O217" i="22" s="1"/>
  <c r="N216" i="22"/>
  <c r="N215" i="22"/>
  <c r="O215" i="22" s="1"/>
  <c r="N214" i="22"/>
  <c r="O214" i="22" s="1"/>
  <c r="N213" i="22"/>
  <c r="O213" i="22" s="1"/>
  <c r="N209" i="22"/>
  <c r="O209" i="22" s="1"/>
  <c r="N208" i="22"/>
  <c r="O208" i="22" s="1"/>
  <c r="N207" i="22"/>
  <c r="N206" i="22"/>
  <c r="O206" i="22" s="1"/>
  <c r="N205" i="22"/>
  <c r="O205" i="22" s="1"/>
  <c r="N204" i="22"/>
  <c r="N203" i="22"/>
  <c r="N202" i="22"/>
  <c r="O202" i="22" s="1"/>
  <c r="N201" i="22"/>
  <c r="N200" i="22"/>
  <c r="N199" i="22"/>
  <c r="N198" i="22"/>
  <c r="N194" i="22"/>
  <c r="O194" i="22" s="1"/>
  <c r="N193" i="22"/>
  <c r="O193" i="22" s="1"/>
  <c r="N192" i="22"/>
  <c r="O192" i="22" s="1"/>
  <c r="N191" i="22"/>
  <c r="O191" i="22" s="1"/>
  <c r="N190" i="22"/>
  <c r="O190" i="22" s="1"/>
  <c r="N189" i="22"/>
  <c r="O189" i="22" s="1"/>
  <c r="N188" i="22"/>
  <c r="O188" i="22" s="1"/>
  <c r="N187" i="22"/>
  <c r="O187" i="22" s="1"/>
  <c r="N186" i="22"/>
  <c r="N185" i="22"/>
  <c r="N184" i="22"/>
  <c r="O184" i="22" s="1"/>
  <c r="N183" i="22"/>
  <c r="O183" i="22" s="1"/>
  <c r="N179" i="22"/>
  <c r="O179" i="22" s="1"/>
  <c r="N178" i="22"/>
  <c r="O178" i="22" s="1"/>
  <c r="N177" i="22"/>
  <c r="O177" i="22" s="1"/>
  <c r="N176" i="22"/>
  <c r="O176" i="22" s="1"/>
  <c r="N175" i="22"/>
  <c r="O175" i="22" s="1"/>
  <c r="N174" i="22"/>
  <c r="O174" i="22" s="1"/>
  <c r="N173" i="22"/>
  <c r="O173" i="22" s="1"/>
  <c r="N172" i="22"/>
  <c r="O172" i="22" s="1"/>
  <c r="N171" i="22"/>
  <c r="O171" i="22" s="1"/>
  <c r="N170" i="22"/>
  <c r="N169" i="22"/>
  <c r="N168" i="22"/>
  <c r="N164" i="22"/>
  <c r="O164" i="22" s="1"/>
  <c r="N163" i="22"/>
  <c r="O163" i="22" s="1"/>
  <c r="N162" i="22"/>
  <c r="O162" i="22" s="1"/>
  <c r="N161" i="22"/>
  <c r="O161" i="22" s="1"/>
  <c r="N160" i="22"/>
  <c r="O160" i="22" s="1"/>
  <c r="N159" i="22"/>
  <c r="O159" i="22" s="1"/>
  <c r="N158" i="22"/>
  <c r="O158" i="22" s="1"/>
  <c r="N157" i="22"/>
  <c r="O157" i="22" s="1"/>
  <c r="N156" i="22"/>
  <c r="O156" i="22" s="1"/>
  <c r="N155" i="22"/>
  <c r="N154" i="22"/>
  <c r="N153" i="22"/>
  <c r="O153" i="22" s="1"/>
  <c r="N149" i="22"/>
  <c r="O149" i="22" s="1"/>
  <c r="N148" i="22"/>
  <c r="O148" i="22" s="1"/>
  <c r="N147" i="22"/>
  <c r="N146" i="22"/>
  <c r="O146" i="22" s="1"/>
  <c r="N145" i="22"/>
  <c r="O145" i="22" s="1"/>
  <c r="N144" i="22"/>
  <c r="O144" i="22" s="1"/>
  <c r="N143" i="22"/>
  <c r="O143" i="22" s="1"/>
  <c r="N142" i="22"/>
  <c r="O142" i="22" s="1"/>
  <c r="N141" i="22"/>
  <c r="O141" i="22" s="1"/>
  <c r="N140" i="22"/>
  <c r="O140" i="22" s="1"/>
  <c r="N139" i="22"/>
  <c r="O139" i="22" s="1"/>
  <c r="N138" i="22"/>
  <c r="O138" i="22" s="1"/>
  <c r="N134" i="22"/>
  <c r="O134" i="22" s="1"/>
  <c r="N133" i="22"/>
  <c r="O133" i="22" s="1"/>
  <c r="N132" i="22"/>
  <c r="O132" i="22" s="1"/>
  <c r="N131" i="22"/>
  <c r="O131" i="22" s="1"/>
  <c r="N130" i="22"/>
  <c r="O130" i="22" s="1"/>
  <c r="N129" i="22"/>
  <c r="O129" i="22" s="1"/>
  <c r="N128" i="22"/>
  <c r="O128" i="22" s="1"/>
  <c r="N127" i="22"/>
  <c r="O127" i="22" s="1"/>
  <c r="N126" i="22"/>
  <c r="O126" i="22" s="1"/>
  <c r="N125" i="22"/>
  <c r="O125" i="22" s="1"/>
  <c r="N124" i="22"/>
  <c r="O124" i="22" s="1"/>
  <c r="N123" i="22"/>
  <c r="O123" i="22" s="1"/>
  <c r="N119" i="22"/>
  <c r="O119" i="22" s="1"/>
  <c r="N118" i="22"/>
  <c r="O118" i="22" s="1"/>
  <c r="N117" i="22"/>
  <c r="O117" i="22" s="1"/>
  <c r="N116" i="22"/>
  <c r="O116" i="22" s="1"/>
  <c r="N115" i="22"/>
  <c r="O115" i="22" s="1"/>
  <c r="N114" i="22"/>
  <c r="O114" i="22" s="1"/>
  <c r="N113" i="22"/>
  <c r="O113" i="22" s="1"/>
  <c r="N112" i="22"/>
  <c r="O112" i="22" s="1"/>
  <c r="N111" i="22"/>
  <c r="O111" i="22" s="1"/>
  <c r="N110" i="22"/>
  <c r="N109" i="22"/>
  <c r="O109" i="22" s="1"/>
  <c r="N108" i="22"/>
  <c r="O108" i="22" s="1"/>
  <c r="N104" i="22"/>
  <c r="O104" i="22" s="1"/>
  <c r="N103" i="22"/>
  <c r="O103" i="22" s="1"/>
  <c r="N102" i="22"/>
  <c r="O102" i="22" s="1"/>
  <c r="N101" i="22"/>
  <c r="O101" i="22" s="1"/>
  <c r="N100" i="22"/>
  <c r="O100" i="22" s="1"/>
  <c r="N99" i="22"/>
  <c r="O99" i="22" s="1"/>
  <c r="N98" i="22"/>
  <c r="O98" i="22" s="1"/>
  <c r="N97" i="22"/>
  <c r="O97" i="22" s="1"/>
  <c r="N96" i="22"/>
  <c r="O96" i="22" s="1"/>
  <c r="N95" i="22"/>
  <c r="N94" i="22"/>
  <c r="O94" i="22" s="1"/>
  <c r="N93" i="22"/>
  <c r="N89" i="22"/>
  <c r="O89" i="22" s="1"/>
  <c r="N88" i="22"/>
  <c r="O88" i="22" s="1"/>
  <c r="N87" i="22"/>
  <c r="O87" i="22" s="1"/>
  <c r="N86" i="22"/>
  <c r="O86" i="22" s="1"/>
  <c r="N85" i="22"/>
  <c r="O85" i="22" s="1"/>
  <c r="N84" i="22"/>
  <c r="O84" i="22" s="1"/>
  <c r="N83" i="22"/>
  <c r="O83" i="22" s="1"/>
  <c r="N82" i="22"/>
  <c r="O82" i="22" s="1"/>
  <c r="N81" i="22"/>
  <c r="O81" i="22" s="1"/>
  <c r="N80" i="22"/>
  <c r="O80" i="22" s="1"/>
  <c r="N79" i="22"/>
  <c r="O79" i="22" s="1"/>
  <c r="N78" i="22"/>
  <c r="N74" i="22"/>
  <c r="O74" i="22" s="1"/>
  <c r="N73" i="22"/>
  <c r="O73" i="22" s="1"/>
  <c r="N72" i="22"/>
  <c r="O72" i="22" s="1"/>
  <c r="N71" i="22"/>
  <c r="O71" i="22" s="1"/>
  <c r="N70" i="22"/>
  <c r="O70" i="22" s="1"/>
  <c r="N69" i="22"/>
  <c r="O69" i="22" s="1"/>
  <c r="N68" i="22"/>
  <c r="O68" i="22" s="1"/>
  <c r="N67" i="22"/>
  <c r="O67" i="22" s="1"/>
  <c r="N66" i="22"/>
  <c r="O66" i="22" s="1"/>
  <c r="N65" i="22"/>
  <c r="N64" i="22"/>
  <c r="O64" i="22" s="1"/>
  <c r="N63" i="22"/>
  <c r="O63" i="22" s="1"/>
  <c r="N59" i="22"/>
  <c r="O59" i="22" s="1"/>
  <c r="N58" i="22"/>
  <c r="O58" i="22" s="1"/>
  <c r="N57" i="22"/>
  <c r="O57" i="22" s="1"/>
  <c r="N56" i="22"/>
  <c r="O56" i="22" s="1"/>
  <c r="N55" i="22"/>
  <c r="O55" i="22" s="1"/>
  <c r="N54" i="22"/>
  <c r="O54" i="22" s="1"/>
  <c r="N53" i="22"/>
  <c r="O53" i="22" s="1"/>
  <c r="N52" i="22"/>
  <c r="O52" i="22" s="1"/>
  <c r="N51" i="22"/>
  <c r="O51" i="22" s="1"/>
  <c r="N50" i="22"/>
  <c r="O50" i="22" s="1"/>
  <c r="N49" i="22"/>
  <c r="O49" i="22" s="1"/>
  <c r="N48" i="22"/>
  <c r="O48" i="22" s="1"/>
  <c r="N44" i="22"/>
  <c r="O44" i="22" s="1"/>
  <c r="N43" i="22"/>
  <c r="O43" i="22" s="1"/>
  <c r="N42" i="22"/>
  <c r="O42" i="22" s="1"/>
  <c r="N41" i="22"/>
  <c r="O41" i="22" s="1"/>
  <c r="N40" i="22"/>
  <c r="O40" i="22" s="1"/>
  <c r="N39" i="22"/>
  <c r="O39" i="22" s="1"/>
  <c r="N38" i="22"/>
  <c r="O38" i="22" s="1"/>
  <c r="N37" i="22"/>
  <c r="O37" i="22" s="1"/>
  <c r="N36" i="22"/>
  <c r="O36" i="22" s="1"/>
  <c r="N35" i="22"/>
  <c r="O35" i="22" s="1"/>
  <c r="N34" i="22"/>
  <c r="O34" i="22" s="1"/>
  <c r="N33" i="22"/>
  <c r="O33" i="22" s="1"/>
  <c r="N29" i="22"/>
  <c r="O29" i="22" s="1"/>
  <c r="N28" i="22"/>
  <c r="O28" i="22" s="1"/>
  <c r="N27" i="22"/>
  <c r="O27" i="22" s="1"/>
  <c r="N26" i="22"/>
  <c r="O26" i="22" s="1"/>
  <c r="N25" i="22"/>
  <c r="O25" i="22" s="1"/>
  <c r="N24" i="22"/>
  <c r="O24" i="22" s="1"/>
  <c r="N23" i="22"/>
  <c r="O23" i="22" s="1"/>
  <c r="N22" i="22"/>
  <c r="O22" i="22" s="1"/>
  <c r="N21" i="22"/>
  <c r="O21" i="22" s="1"/>
  <c r="N20" i="22"/>
  <c r="O20" i="22" s="1"/>
  <c r="N19" i="22"/>
  <c r="O19" i="22" s="1"/>
  <c r="N18" i="22"/>
  <c r="O18" i="22" s="1"/>
  <c r="N6" i="22"/>
  <c r="O6" i="22" s="1"/>
  <c r="N32" i="22"/>
  <c r="O222" i="22"/>
  <c r="Q225" i="22"/>
  <c r="O207" i="22"/>
  <c r="Q165" i="22"/>
  <c r="Q150" i="22"/>
  <c r="O147" i="22"/>
  <c r="Q135" i="22"/>
  <c r="Q120" i="22"/>
  <c r="Q90" i="22"/>
  <c r="N2" i="22"/>
  <c r="Q15" i="22" s="1"/>
  <c r="O203" i="22" l="1"/>
  <c r="O204" i="22"/>
  <c r="O218" i="22"/>
  <c r="O216" i="22"/>
  <c r="O154" i="22"/>
  <c r="O185" i="22"/>
  <c r="O65" i="22"/>
  <c r="O199" i="22"/>
  <c r="O201" i="22"/>
  <c r="Q210" i="22"/>
  <c r="O200" i="22"/>
  <c r="O198" i="22"/>
  <c r="O186" i="22"/>
  <c r="Q180" i="22"/>
  <c r="O169" i="22"/>
  <c r="O170" i="22"/>
  <c r="O110" i="22"/>
  <c r="O78" i="22"/>
  <c r="O168" i="22"/>
  <c r="O155" i="22"/>
  <c r="O93" i="22"/>
  <c r="O95" i="22"/>
  <c r="Q45" i="22"/>
  <c r="N13" i="22"/>
  <c r="O13" i="22" s="1"/>
  <c r="N12" i="22"/>
  <c r="O12" i="22" s="1"/>
  <c r="P12" i="22" s="1"/>
  <c r="N17" i="22"/>
  <c r="Q30" i="22" s="1"/>
  <c r="N14" i="22"/>
  <c r="O14" i="22" s="1"/>
  <c r="P14" i="22" s="1"/>
  <c r="N11" i="22"/>
  <c r="O11" i="22" s="1"/>
  <c r="N10" i="22"/>
  <c r="O10" i="22" s="1"/>
  <c r="N9" i="22"/>
  <c r="O9" i="22" s="1"/>
  <c r="P9" i="22" s="1"/>
  <c r="N8" i="22"/>
  <c r="O8" i="22" s="1"/>
  <c r="N7" i="22"/>
  <c r="O7" i="22" s="1"/>
  <c r="N5" i="22"/>
  <c r="O5" i="22" s="1"/>
  <c r="N4" i="22"/>
  <c r="O4" i="22" s="1"/>
  <c r="N3" i="22"/>
  <c r="O3" i="22" s="1"/>
  <c r="B215" i="22"/>
  <c r="B214" i="22"/>
  <c r="D214" i="22" s="1"/>
  <c r="E214" i="22" s="1"/>
  <c r="F214" i="22" s="1"/>
  <c r="G214" i="22" s="1"/>
  <c r="B213" i="22"/>
  <c r="B212" i="22"/>
  <c r="D212" i="22" s="1"/>
  <c r="E212" i="22" s="1"/>
  <c r="F212" i="22" s="1"/>
  <c r="G212" i="22" s="1"/>
  <c r="B211" i="22"/>
  <c r="D211" i="22" s="1"/>
  <c r="E211" i="22" s="1"/>
  <c r="F211" i="22" s="1"/>
  <c r="G211" i="22" s="1"/>
  <c r="B210" i="22"/>
  <c r="D210" i="22" s="1"/>
  <c r="B209" i="22"/>
  <c r="D209" i="22" s="1"/>
  <c r="E209" i="22" s="1"/>
  <c r="F209" i="22" s="1"/>
  <c r="G209" i="22" s="1"/>
  <c r="B208" i="22"/>
  <c r="D208" i="22" s="1"/>
  <c r="B207" i="22"/>
  <c r="D207" i="22" s="1"/>
  <c r="E207" i="22" s="1"/>
  <c r="F207" i="22" s="1"/>
  <c r="G207" i="22" s="1"/>
  <c r="B206" i="22"/>
  <c r="D206" i="22" s="1"/>
  <c r="E206" i="22" s="1"/>
  <c r="F206" i="22" s="1"/>
  <c r="G206" i="22" s="1"/>
  <c r="B205" i="22"/>
  <c r="B204" i="22"/>
  <c r="B203" i="22"/>
  <c r="B202" i="22"/>
  <c r="B201" i="22"/>
  <c r="B197" i="22"/>
  <c r="D197" i="22" s="1"/>
  <c r="E197" i="22" s="1"/>
  <c r="F197" i="22" s="1"/>
  <c r="G197" i="22" s="1"/>
  <c r="B196" i="22"/>
  <c r="D196" i="22" s="1"/>
  <c r="E196" i="22" s="1"/>
  <c r="F196" i="22" s="1"/>
  <c r="G196" i="22" s="1"/>
  <c r="B195" i="22"/>
  <c r="D195" i="22" s="1"/>
  <c r="E195" i="22" s="1"/>
  <c r="F195" i="22" s="1"/>
  <c r="G195" i="22" s="1"/>
  <c r="B194" i="22"/>
  <c r="D194" i="22" s="1"/>
  <c r="E194" i="22" s="1"/>
  <c r="F194" i="22" s="1"/>
  <c r="G194" i="22" s="1"/>
  <c r="B193" i="22"/>
  <c r="D193" i="22" s="1"/>
  <c r="E193" i="22" s="1"/>
  <c r="F193" i="22" s="1"/>
  <c r="G193" i="22" s="1"/>
  <c r="B192" i="22"/>
  <c r="B191" i="22"/>
  <c r="D191" i="22" s="1"/>
  <c r="B190" i="22"/>
  <c r="D190" i="22" s="1"/>
  <c r="E190" i="22" s="1"/>
  <c r="F190" i="22" s="1"/>
  <c r="G190" i="22" s="1"/>
  <c r="B189" i="22"/>
  <c r="D189" i="22" s="1"/>
  <c r="E189" i="22" s="1"/>
  <c r="F189" i="22" s="1"/>
  <c r="G189" i="22" s="1"/>
  <c r="B188" i="22"/>
  <c r="B187" i="22"/>
  <c r="B186" i="22"/>
  <c r="B185" i="22"/>
  <c r="B184" i="22"/>
  <c r="B183" i="22"/>
  <c r="B179" i="22"/>
  <c r="D179" i="22" s="1"/>
  <c r="E179" i="22" s="1"/>
  <c r="F179" i="22" s="1"/>
  <c r="G179" i="22" s="1"/>
  <c r="B178" i="22"/>
  <c r="D178" i="22" s="1"/>
  <c r="E178" i="22" s="1"/>
  <c r="F178" i="22" s="1"/>
  <c r="G178" i="22" s="1"/>
  <c r="B177" i="22"/>
  <c r="B176" i="22"/>
  <c r="D176" i="22" s="1"/>
  <c r="E176" i="22" s="1"/>
  <c r="F176" i="22" s="1"/>
  <c r="G176" i="22" s="1"/>
  <c r="B175" i="22"/>
  <c r="D175" i="22" s="1"/>
  <c r="E175" i="22" s="1"/>
  <c r="F175" i="22" s="1"/>
  <c r="G175" i="22" s="1"/>
  <c r="B174" i="22"/>
  <c r="D174" i="22" s="1"/>
  <c r="E174" i="22" s="1"/>
  <c r="F174" i="22" s="1"/>
  <c r="G174" i="22" s="1"/>
  <c r="B173" i="22"/>
  <c r="D173" i="22" s="1"/>
  <c r="E173" i="22" s="1"/>
  <c r="F173" i="22" s="1"/>
  <c r="G173" i="22" s="1"/>
  <c r="B172" i="22"/>
  <c r="D172" i="22" s="1"/>
  <c r="E172" i="22" s="1"/>
  <c r="F172" i="22" s="1"/>
  <c r="G172" i="22" s="1"/>
  <c r="B171" i="22"/>
  <c r="D171" i="22" s="1"/>
  <c r="B170" i="22"/>
  <c r="D170" i="22" s="1"/>
  <c r="B169" i="22"/>
  <c r="B168" i="22"/>
  <c r="B167" i="22"/>
  <c r="B166" i="22"/>
  <c r="B165" i="22"/>
  <c r="B161" i="22"/>
  <c r="D161" i="22" s="1"/>
  <c r="E161" i="22" s="1"/>
  <c r="F161" i="22" s="1"/>
  <c r="G161" i="22" s="1"/>
  <c r="B160" i="22"/>
  <c r="D160" i="22" s="1"/>
  <c r="E160" i="22" s="1"/>
  <c r="F160" i="22" s="1"/>
  <c r="G160" i="22" s="1"/>
  <c r="B159" i="22"/>
  <c r="D159" i="22" s="1"/>
  <c r="B158" i="22"/>
  <c r="D158" i="22" s="1"/>
  <c r="E158" i="22" s="1"/>
  <c r="F158" i="22" s="1"/>
  <c r="G158" i="22" s="1"/>
  <c r="B157" i="22"/>
  <c r="D157" i="22" s="1"/>
  <c r="B156" i="22"/>
  <c r="B155" i="22"/>
  <c r="D155" i="22" s="1"/>
  <c r="E155" i="22" s="1"/>
  <c r="F155" i="22" s="1"/>
  <c r="G155" i="22" s="1"/>
  <c r="B154" i="22"/>
  <c r="D154" i="22" s="1"/>
  <c r="E154" i="22" s="1"/>
  <c r="F154" i="22" s="1"/>
  <c r="G154" i="22" s="1"/>
  <c r="B153" i="22"/>
  <c r="D153" i="22" s="1"/>
  <c r="B152" i="22"/>
  <c r="D152" i="22" s="1"/>
  <c r="B151" i="22"/>
  <c r="B150" i="22"/>
  <c r="B149" i="22"/>
  <c r="B148" i="22"/>
  <c r="B147" i="22"/>
  <c r="B143" i="22"/>
  <c r="D143" i="22" s="1"/>
  <c r="E143" i="22" s="1"/>
  <c r="F143" i="22" s="1"/>
  <c r="G143" i="22" s="1"/>
  <c r="B142" i="22"/>
  <c r="D142" i="22" s="1"/>
  <c r="E142" i="22" s="1"/>
  <c r="F142" i="22" s="1"/>
  <c r="G142" i="22" s="1"/>
  <c r="B141" i="22"/>
  <c r="D141" i="22" s="1"/>
  <c r="E141" i="22" s="1"/>
  <c r="F141" i="22" s="1"/>
  <c r="G141" i="22" s="1"/>
  <c r="B140" i="22"/>
  <c r="D140" i="22" s="1"/>
  <c r="E140" i="22" s="1"/>
  <c r="F140" i="22" s="1"/>
  <c r="G140" i="22" s="1"/>
  <c r="B139" i="22"/>
  <c r="D139" i="22" s="1"/>
  <c r="E139" i="22" s="1"/>
  <c r="F139" i="22" s="1"/>
  <c r="G139" i="22" s="1"/>
  <c r="B138" i="22"/>
  <c r="D138" i="22" s="1"/>
  <c r="B137" i="22"/>
  <c r="D137" i="22" s="1"/>
  <c r="E137" i="22" s="1"/>
  <c r="F137" i="22" s="1"/>
  <c r="G137" i="22" s="1"/>
  <c r="B136" i="22"/>
  <c r="D136" i="22" s="1"/>
  <c r="E136" i="22" s="1"/>
  <c r="F136" i="22" s="1"/>
  <c r="G136" i="22" s="1"/>
  <c r="B135" i="22"/>
  <c r="D135" i="22" s="1"/>
  <c r="B134" i="22"/>
  <c r="D134" i="22" s="1"/>
  <c r="B133" i="22"/>
  <c r="B132" i="22"/>
  <c r="B131" i="22"/>
  <c r="B130" i="22"/>
  <c r="B129" i="22"/>
  <c r="B125" i="22"/>
  <c r="D125" i="22" s="1"/>
  <c r="E125" i="22" s="1"/>
  <c r="F125" i="22" s="1"/>
  <c r="G125" i="22" s="1"/>
  <c r="B124" i="22"/>
  <c r="D124" i="22" s="1"/>
  <c r="E124" i="22" s="1"/>
  <c r="F124" i="22" s="1"/>
  <c r="G124" i="22" s="1"/>
  <c r="B123" i="22"/>
  <c r="D123" i="22" s="1"/>
  <c r="B122" i="22"/>
  <c r="D122" i="22" s="1"/>
  <c r="E122" i="22" s="1"/>
  <c r="F122" i="22" s="1"/>
  <c r="G122" i="22" s="1"/>
  <c r="B121" i="22"/>
  <c r="D121" i="22" s="1"/>
  <c r="E121" i="22" s="1"/>
  <c r="F121" i="22" s="1"/>
  <c r="G121" i="22" s="1"/>
  <c r="B120" i="22"/>
  <c r="D120" i="22" s="1"/>
  <c r="E120" i="22" s="1"/>
  <c r="F120" i="22" s="1"/>
  <c r="G120" i="22" s="1"/>
  <c r="B119" i="22"/>
  <c r="D119" i="22" s="1"/>
  <c r="E119" i="22" s="1"/>
  <c r="F119" i="22" s="1"/>
  <c r="G119" i="22" s="1"/>
  <c r="B118" i="22"/>
  <c r="D118" i="22" s="1"/>
  <c r="E118" i="22" s="1"/>
  <c r="F118" i="22" s="1"/>
  <c r="G118" i="22" s="1"/>
  <c r="B117" i="22"/>
  <c r="D117" i="22" s="1"/>
  <c r="B116" i="22"/>
  <c r="D116" i="22" s="1"/>
  <c r="B115" i="22"/>
  <c r="B114" i="22"/>
  <c r="B113" i="22"/>
  <c r="B112" i="22"/>
  <c r="B111" i="22"/>
  <c r="B107" i="22"/>
  <c r="D107" i="22" s="1"/>
  <c r="E107" i="22" s="1"/>
  <c r="F107" i="22" s="1"/>
  <c r="G107" i="22" s="1"/>
  <c r="B106" i="22"/>
  <c r="D106" i="22" s="1"/>
  <c r="E106" i="22" s="1"/>
  <c r="F106" i="22" s="1"/>
  <c r="G106" i="22" s="1"/>
  <c r="B105" i="22"/>
  <c r="D105" i="22" s="1"/>
  <c r="E105" i="22" s="1"/>
  <c r="F105" i="22" s="1"/>
  <c r="G105" i="22" s="1"/>
  <c r="B104" i="22"/>
  <c r="D104" i="22" s="1"/>
  <c r="E104" i="22" s="1"/>
  <c r="F104" i="22" s="1"/>
  <c r="G104" i="22" s="1"/>
  <c r="B103" i="22"/>
  <c r="D103" i="22" s="1"/>
  <c r="E103" i="22" s="1"/>
  <c r="F103" i="22" s="1"/>
  <c r="G103" i="22" s="1"/>
  <c r="B102" i="22"/>
  <c r="D102" i="22" s="1"/>
  <c r="B101" i="22"/>
  <c r="D101" i="22" s="1"/>
  <c r="E101" i="22" s="1"/>
  <c r="F101" i="22" s="1"/>
  <c r="G101" i="22" s="1"/>
  <c r="B100" i="22"/>
  <c r="D100" i="22" s="1"/>
  <c r="E100" i="22" s="1"/>
  <c r="F100" i="22" s="1"/>
  <c r="G100" i="22" s="1"/>
  <c r="B99" i="22"/>
  <c r="B98" i="22"/>
  <c r="D98" i="22" s="1"/>
  <c r="B97" i="22"/>
  <c r="B96" i="22"/>
  <c r="B95" i="22"/>
  <c r="B94" i="22"/>
  <c r="B93" i="22"/>
  <c r="B89" i="22"/>
  <c r="D89" i="22" s="1"/>
  <c r="E89" i="22" s="1"/>
  <c r="F89" i="22" s="1"/>
  <c r="G89" i="22" s="1"/>
  <c r="B88" i="22"/>
  <c r="D88" i="22" s="1"/>
  <c r="E88" i="22" s="1"/>
  <c r="F88" i="22" s="1"/>
  <c r="G88" i="22" s="1"/>
  <c r="B87" i="22"/>
  <c r="D87" i="22" s="1"/>
  <c r="E87" i="22" s="1"/>
  <c r="F87" i="22" s="1"/>
  <c r="G87" i="22" s="1"/>
  <c r="B86" i="22"/>
  <c r="D86" i="22" s="1"/>
  <c r="E86" i="22" s="1"/>
  <c r="F86" i="22" s="1"/>
  <c r="G86" i="22" s="1"/>
  <c r="B85" i="22"/>
  <c r="D85" i="22" s="1"/>
  <c r="E85" i="22" s="1"/>
  <c r="F85" i="22" s="1"/>
  <c r="G85" i="22" s="1"/>
  <c r="B84" i="22"/>
  <c r="D84" i="22" s="1"/>
  <c r="E84" i="22" s="1"/>
  <c r="F84" i="22" s="1"/>
  <c r="G84" i="22" s="1"/>
  <c r="B83" i="22"/>
  <c r="D83" i="22" s="1"/>
  <c r="B82" i="22"/>
  <c r="D82" i="22" s="1"/>
  <c r="E82" i="22" s="1"/>
  <c r="F82" i="22" s="1"/>
  <c r="G82" i="22" s="1"/>
  <c r="B81" i="22"/>
  <c r="D81" i="22" s="1"/>
  <c r="B80" i="22"/>
  <c r="D80" i="22" s="1"/>
  <c r="B79" i="22"/>
  <c r="B78" i="22"/>
  <c r="B77" i="22"/>
  <c r="B76" i="22"/>
  <c r="B75" i="22"/>
  <c r="B71" i="22"/>
  <c r="D71" i="22" s="1"/>
  <c r="E71" i="22" s="1"/>
  <c r="F71" i="22" s="1"/>
  <c r="G71" i="22" s="1"/>
  <c r="B70" i="22"/>
  <c r="D70" i="22" s="1"/>
  <c r="E70" i="22" s="1"/>
  <c r="F70" i="22" s="1"/>
  <c r="G70" i="22" s="1"/>
  <c r="B69" i="22"/>
  <c r="D69" i="22" s="1"/>
  <c r="E69" i="22" s="1"/>
  <c r="F69" i="22" s="1"/>
  <c r="G69" i="22" s="1"/>
  <c r="B68" i="22"/>
  <c r="D68" i="22" s="1"/>
  <c r="B67" i="22"/>
  <c r="D67" i="22" s="1"/>
  <c r="E67" i="22" s="1"/>
  <c r="F67" i="22" s="1"/>
  <c r="G67" i="22" s="1"/>
  <c r="B66" i="22"/>
  <c r="D66" i="22" s="1"/>
  <c r="E66" i="22" s="1"/>
  <c r="F66" i="22" s="1"/>
  <c r="G66" i="22" s="1"/>
  <c r="B65" i="22"/>
  <c r="D65" i="22" s="1"/>
  <c r="E65" i="22" s="1"/>
  <c r="F65" i="22" s="1"/>
  <c r="G65" i="22" s="1"/>
  <c r="B64" i="22"/>
  <c r="D64" i="22" s="1"/>
  <c r="B63" i="22"/>
  <c r="D63" i="22" s="1"/>
  <c r="B62" i="22"/>
  <c r="D62" i="22" s="1"/>
  <c r="B61" i="22"/>
  <c r="B60" i="22"/>
  <c r="B59" i="22"/>
  <c r="B58" i="22"/>
  <c r="B57" i="22"/>
  <c r="B53" i="22"/>
  <c r="D53" i="22" s="1"/>
  <c r="E53" i="22" s="1"/>
  <c r="F53" i="22" s="1"/>
  <c r="G53" i="22" s="1"/>
  <c r="B52" i="22"/>
  <c r="D52" i="22" s="1"/>
  <c r="E52" i="22" s="1"/>
  <c r="F52" i="22" s="1"/>
  <c r="G52" i="22" s="1"/>
  <c r="B51" i="22"/>
  <c r="D51" i="22" s="1"/>
  <c r="E51" i="22" s="1"/>
  <c r="F51" i="22" s="1"/>
  <c r="G51" i="22" s="1"/>
  <c r="B50" i="22"/>
  <c r="D50" i="22" s="1"/>
  <c r="E50" i="22" s="1"/>
  <c r="F50" i="22" s="1"/>
  <c r="G50" i="22" s="1"/>
  <c r="B49" i="22"/>
  <c r="D49" i="22" s="1"/>
  <c r="B48" i="22"/>
  <c r="D48" i="22" s="1"/>
  <c r="E48" i="22" s="1"/>
  <c r="F48" i="22" s="1"/>
  <c r="G48" i="22" s="1"/>
  <c r="B47" i="22"/>
  <c r="D47" i="22" s="1"/>
  <c r="E47" i="22" s="1"/>
  <c r="F47" i="22" s="1"/>
  <c r="G47" i="22" s="1"/>
  <c r="B46" i="22"/>
  <c r="D46" i="22" s="1"/>
  <c r="E46" i="22" s="1"/>
  <c r="F46" i="22" s="1"/>
  <c r="G46" i="22" s="1"/>
  <c r="B45" i="22"/>
  <c r="D45" i="22" s="1"/>
  <c r="B44" i="22"/>
  <c r="D44" i="22" s="1"/>
  <c r="E44" i="22" s="1"/>
  <c r="B43" i="22"/>
  <c r="B42" i="22"/>
  <c r="B41" i="22"/>
  <c r="B40" i="22"/>
  <c r="B39" i="22"/>
  <c r="B35" i="22"/>
  <c r="D35" i="22" s="1"/>
  <c r="E35" i="22" s="1"/>
  <c r="F35" i="22" s="1"/>
  <c r="G35" i="22" s="1"/>
  <c r="B34" i="22"/>
  <c r="D34" i="22" s="1"/>
  <c r="E34" i="22" s="1"/>
  <c r="F34" i="22" s="1"/>
  <c r="G34" i="22" s="1"/>
  <c r="B33" i="22"/>
  <c r="D33" i="22" s="1"/>
  <c r="E33" i="22" s="1"/>
  <c r="F33" i="22" s="1"/>
  <c r="G33" i="22" s="1"/>
  <c r="B32" i="22"/>
  <c r="D32" i="22" s="1"/>
  <c r="E32" i="22" s="1"/>
  <c r="F32" i="22" s="1"/>
  <c r="G32" i="22" s="1"/>
  <c r="B31" i="22"/>
  <c r="D31" i="22" s="1"/>
  <c r="E31" i="22" s="1"/>
  <c r="F31" i="22" s="1"/>
  <c r="G31" i="22" s="1"/>
  <c r="B30" i="22"/>
  <c r="D30" i="22" s="1"/>
  <c r="B29" i="22"/>
  <c r="D29" i="22" s="1"/>
  <c r="E29" i="22" s="1"/>
  <c r="F29" i="22" s="1"/>
  <c r="G29" i="22" s="1"/>
  <c r="B28" i="22"/>
  <c r="D28" i="22" s="1"/>
  <c r="E28" i="22" s="1"/>
  <c r="F28" i="22" s="1"/>
  <c r="G28" i="22" s="1"/>
  <c r="B27" i="22"/>
  <c r="D27" i="22" s="1"/>
  <c r="B26" i="22"/>
  <c r="D26" i="22" s="1"/>
  <c r="B25" i="22"/>
  <c r="B24" i="22"/>
  <c r="B23" i="22"/>
  <c r="B22" i="22"/>
  <c r="B21" i="22"/>
  <c r="B17" i="22"/>
  <c r="D17" i="22" s="1"/>
  <c r="E17" i="22" s="1"/>
  <c r="F17" i="22" s="1"/>
  <c r="G17" i="22" s="1"/>
  <c r="B16" i="22"/>
  <c r="D16" i="22" s="1"/>
  <c r="E16" i="22" s="1"/>
  <c r="F16" i="22" s="1"/>
  <c r="G16" i="22" s="1"/>
  <c r="B15" i="22"/>
  <c r="B14" i="22"/>
  <c r="D14" i="22" s="1"/>
  <c r="E14" i="22" s="1"/>
  <c r="F14" i="22" s="1"/>
  <c r="G14" i="22" s="1"/>
  <c r="B13" i="22"/>
  <c r="D13" i="22" s="1"/>
  <c r="E13" i="22" s="1"/>
  <c r="F13" i="22" s="1"/>
  <c r="G13" i="22" s="1"/>
  <c r="B12" i="22"/>
  <c r="D12" i="22" s="1"/>
  <c r="E12" i="22" s="1"/>
  <c r="F12" i="22" s="1"/>
  <c r="G12" i="22" s="1"/>
  <c r="B11" i="22"/>
  <c r="D11" i="22" s="1"/>
  <c r="E11" i="22" s="1"/>
  <c r="F11" i="22" s="1"/>
  <c r="G11" i="22" s="1"/>
  <c r="B10" i="22"/>
  <c r="D10" i="22" s="1"/>
  <c r="E10" i="22" s="1"/>
  <c r="F10" i="22" s="1"/>
  <c r="G10" i="22" s="1"/>
  <c r="B9" i="22"/>
  <c r="D9" i="22" s="1"/>
  <c r="B8" i="22"/>
  <c r="D8" i="22" s="1"/>
  <c r="B7" i="22"/>
  <c r="D7" i="22" s="1"/>
  <c r="B6" i="22"/>
  <c r="D6" i="22" s="1"/>
  <c r="E6" i="22" s="1"/>
  <c r="F6" i="22" s="1"/>
  <c r="G6" i="22" s="1"/>
  <c r="B5" i="22"/>
  <c r="D5" i="22" s="1"/>
  <c r="E5" i="22" s="1"/>
  <c r="F5" i="22" s="1"/>
  <c r="G5" i="22" s="1"/>
  <c r="B4" i="22"/>
  <c r="D4" i="22" s="1"/>
  <c r="B3" i="22"/>
  <c r="D3" i="22" s="1"/>
  <c r="C19" i="22"/>
  <c r="C37" i="22" s="1"/>
  <c r="C55" i="22" s="1"/>
  <c r="C73" i="22" s="1"/>
  <c r="C91" i="22" s="1"/>
  <c r="C109" i="22" s="1"/>
  <c r="C127" i="22" s="1"/>
  <c r="C145" i="22" s="1"/>
  <c r="C163" i="22" s="1"/>
  <c r="C181" i="22" s="1"/>
  <c r="C199" i="22" s="1"/>
  <c r="J119" i="22"/>
  <c r="J208" i="22"/>
  <c r="J29" i="22"/>
  <c r="J47" i="22"/>
  <c r="H52" i="22"/>
  <c r="J174" i="22"/>
  <c r="H99" i="22"/>
  <c r="H153" i="22"/>
  <c r="J52" i="22"/>
  <c r="J125" i="22"/>
  <c r="J133" i="22"/>
  <c r="J116" i="22"/>
  <c r="H3" i="22"/>
  <c r="J142" i="22"/>
  <c r="J187" i="22"/>
  <c r="H13" i="22"/>
  <c r="H58" i="22"/>
  <c r="H113" i="22"/>
  <c r="J8" i="22"/>
  <c r="J215" i="22"/>
  <c r="H152" i="22"/>
  <c r="J130" i="22"/>
  <c r="J22" i="22"/>
  <c r="J114" i="22"/>
  <c r="J149" i="22"/>
  <c r="J158" i="22"/>
  <c r="H141" i="22"/>
  <c r="J33" i="22"/>
  <c r="J209" i="22"/>
  <c r="H77" i="22"/>
  <c r="J27" i="22"/>
  <c r="H149" i="22"/>
  <c r="H81" i="22"/>
  <c r="H201" i="22"/>
  <c r="J46" i="22"/>
  <c r="J152" i="22"/>
  <c r="H43" i="22"/>
  <c r="H27" i="22"/>
  <c r="J211" i="22"/>
  <c r="J157" i="22"/>
  <c r="J41" i="22"/>
  <c r="J4" i="22"/>
  <c r="H183" i="22"/>
  <c r="H212" i="22"/>
  <c r="J32" i="22"/>
  <c r="H174" i="22"/>
  <c r="J57" i="22"/>
  <c r="H160" i="22"/>
  <c r="J50" i="22"/>
  <c r="H104" i="22"/>
  <c r="J151" i="22"/>
  <c r="J122" i="22"/>
  <c r="J75" i="22"/>
  <c r="J141" i="22"/>
  <c r="H209" i="22"/>
  <c r="J28" i="22"/>
  <c r="H192" i="22"/>
  <c r="H197" i="22"/>
  <c r="H179" i="22"/>
  <c r="J13" i="22"/>
  <c r="J189" i="22"/>
  <c r="H159" i="22"/>
  <c r="H79" i="22"/>
  <c r="J26" i="22"/>
  <c r="H206" i="22"/>
  <c r="J118" i="22"/>
  <c r="J124" i="22"/>
  <c r="H49" i="22"/>
  <c r="J121" i="22"/>
  <c r="J195" i="22"/>
  <c r="H203" i="22"/>
  <c r="H63" i="22"/>
  <c r="H185" i="22"/>
  <c r="H194" i="22"/>
  <c r="H62" i="22"/>
  <c r="J42" i="22"/>
  <c r="J49" i="22"/>
  <c r="H170" i="22"/>
  <c r="H85" i="22"/>
  <c r="H42" i="22"/>
  <c r="J71" i="22"/>
  <c r="J66" i="22"/>
  <c r="J193" i="22"/>
  <c r="J24" i="22"/>
  <c r="H32" i="22"/>
  <c r="H41" i="22"/>
  <c r="H191" i="22"/>
  <c r="H26" i="22"/>
  <c r="H154" i="22"/>
  <c r="J131" i="22"/>
  <c r="J14" i="22"/>
  <c r="J84" i="22"/>
  <c r="H87" i="22"/>
  <c r="J60" i="22"/>
  <c r="H140" i="22"/>
  <c r="H95" i="22"/>
  <c r="H103" i="22"/>
  <c r="H93" i="22"/>
  <c r="J86" i="22"/>
  <c r="J202" i="22"/>
  <c r="J10" i="22"/>
  <c r="H156" i="22"/>
  <c r="H175" i="22"/>
  <c r="H61" i="22"/>
  <c r="J89" i="22"/>
  <c r="J100" i="22"/>
  <c r="J205" i="22"/>
  <c r="J67" i="22"/>
  <c r="H211" i="22"/>
  <c r="J172" i="22"/>
  <c r="J35" i="22"/>
  <c r="J78" i="22"/>
  <c r="J105" i="22"/>
  <c r="J48" i="22"/>
  <c r="H167" i="22"/>
  <c r="J16" i="22"/>
  <c r="H83" i="22"/>
  <c r="H204" i="22"/>
  <c r="J160" i="22"/>
  <c r="H67" i="22"/>
  <c r="J81" i="22"/>
  <c r="J30" i="22"/>
  <c r="J154" i="22"/>
  <c r="H9" i="22"/>
  <c r="J43" i="22"/>
  <c r="J165" i="22"/>
  <c r="H10" i="22"/>
  <c r="J137" i="22"/>
  <c r="H22" i="22"/>
  <c r="H138" i="22"/>
  <c r="H40" i="22"/>
  <c r="J123" i="22"/>
  <c r="J98" i="22"/>
  <c r="J63" i="22"/>
  <c r="J134" i="22"/>
  <c r="J31" i="22"/>
  <c r="H53" i="22"/>
  <c r="H44" i="22"/>
  <c r="H129" i="22"/>
  <c r="H71" i="22"/>
  <c r="H178" i="22"/>
  <c r="J173" i="22"/>
  <c r="H143" i="22"/>
  <c r="J104" i="22"/>
  <c r="J62" i="22"/>
  <c r="J171" i="22"/>
  <c r="H17" i="22"/>
  <c r="H117" i="22"/>
  <c r="J186" i="22"/>
  <c r="J139" i="22"/>
  <c r="J68" i="22"/>
  <c r="H29" i="22"/>
  <c r="J5" i="22"/>
  <c r="J94" i="22"/>
  <c r="H116" i="22"/>
  <c r="H11" i="22"/>
  <c r="J178" i="22"/>
  <c r="H193" i="22"/>
  <c r="J17" i="22"/>
  <c r="H134" i="22"/>
  <c r="H14" i="22"/>
  <c r="H35" i="22"/>
  <c r="H151" i="22"/>
  <c r="J9" i="22"/>
  <c r="H101" i="22"/>
  <c r="J12" i="22"/>
  <c r="H89" i="22"/>
  <c r="H4" i="22"/>
  <c r="J59" i="22"/>
  <c r="H65" i="22"/>
  <c r="J112" i="22"/>
  <c r="J77" i="22"/>
  <c r="H114" i="22"/>
  <c r="H148" i="22"/>
  <c r="J185" i="22"/>
  <c r="H12" i="22"/>
  <c r="H106" i="22"/>
  <c r="H122" i="22"/>
  <c r="J23" i="22"/>
  <c r="H121" i="22"/>
  <c r="H34" i="22"/>
  <c r="J191" i="22"/>
  <c r="J213" i="22"/>
  <c r="J140" i="22"/>
  <c r="H84" i="22"/>
  <c r="H150" i="22"/>
  <c r="H111" i="22"/>
  <c r="H187" i="22"/>
  <c r="H169" i="22"/>
  <c r="J177" i="22"/>
  <c r="H190" i="22"/>
  <c r="J176" i="22"/>
  <c r="J184" i="22"/>
  <c r="J39" i="22"/>
  <c r="J136" i="22"/>
  <c r="H21" i="22"/>
  <c r="J58" i="22"/>
  <c r="H171" i="22"/>
  <c r="J156" i="22"/>
  <c r="J206" i="22"/>
  <c r="J51" i="22"/>
  <c r="H133" i="22"/>
  <c r="H125" i="22"/>
  <c r="H168" i="22"/>
  <c r="H158" i="22"/>
  <c r="J138" i="22"/>
  <c r="J207" i="22"/>
  <c r="H214" i="22"/>
  <c r="J194" i="22"/>
  <c r="H51" i="22"/>
  <c r="H205" i="22"/>
  <c r="J212" i="22"/>
  <c r="H173" i="22"/>
  <c r="J106" i="22"/>
  <c r="J95" i="22"/>
  <c r="J197" i="22"/>
  <c r="J155" i="22"/>
  <c r="J61" i="22"/>
  <c r="H161" i="22"/>
  <c r="H157" i="22"/>
  <c r="J79" i="22"/>
  <c r="H147" i="22"/>
  <c r="H120" i="22"/>
  <c r="J80" i="22"/>
  <c r="J11" i="22"/>
  <c r="H130" i="22"/>
  <c r="J25" i="22"/>
  <c r="J190" i="22"/>
  <c r="J83" i="22"/>
  <c r="J115" i="22"/>
  <c r="H33" i="22"/>
  <c r="H118" i="22"/>
  <c r="H124" i="22"/>
  <c r="J69" i="22"/>
  <c r="H112" i="22"/>
  <c r="H131" i="22"/>
  <c r="H86" i="22"/>
  <c r="H119" i="22"/>
  <c r="H15" i="22"/>
  <c r="J203" i="22"/>
  <c r="J70" i="22"/>
  <c r="J45" i="22"/>
  <c r="J161" i="22"/>
  <c r="H202" i="22"/>
  <c r="J64" i="22"/>
  <c r="J6" i="22"/>
  <c r="J169" i="22"/>
  <c r="H5" i="22"/>
  <c r="H57" i="22"/>
  <c r="H196" i="22"/>
  <c r="J82" i="22"/>
  <c r="H48" i="22"/>
  <c r="H165" i="22"/>
  <c r="H207" i="22"/>
  <c r="H155" i="22"/>
  <c r="H176" i="22"/>
  <c r="J102" i="22"/>
  <c r="H46" i="22"/>
  <c r="H208" i="22"/>
  <c r="J129" i="22"/>
  <c r="H213" i="22"/>
  <c r="J3" i="22"/>
  <c r="H64" i="22"/>
  <c r="H8" i="22"/>
  <c r="J44" i="22"/>
  <c r="H96" i="22"/>
  <c r="J135" i="22"/>
  <c r="J210" i="22"/>
  <c r="H60" i="22"/>
  <c r="H189" i="22"/>
  <c r="H16" i="22"/>
  <c r="J204" i="22"/>
  <c r="J117" i="22"/>
  <c r="H66" i="22"/>
  <c r="J214" i="22"/>
  <c r="H210" i="22"/>
  <c r="H70" i="22"/>
  <c r="J34" i="22"/>
  <c r="J65" i="22"/>
  <c r="J99" i="22"/>
  <c r="H7" i="22"/>
  <c r="H23" i="22"/>
  <c r="H132" i="22"/>
  <c r="J21" i="22"/>
  <c r="H184" i="22"/>
  <c r="J97" i="22"/>
  <c r="H172" i="22"/>
  <c r="J40" i="22"/>
  <c r="J96" i="22"/>
  <c r="J87" i="22"/>
  <c r="H135" i="22"/>
  <c r="H139" i="22"/>
  <c r="J147" i="22"/>
  <c r="J192" i="22"/>
  <c r="H186" i="22"/>
  <c r="J7" i="22"/>
  <c r="J153" i="22"/>
  <c r="J120" i="22"/>
  <c r="J196" i="22"/>
  <c r="J175" i="22"/>
  <c r="H88" i="22"/>
  <c r="H30" i="22"/>
  <c r="J201" i="22"/>
  <c r="J113" i="22"/>
  <c r="H45" i="22"/>
  <c r="H47" i="22"/>
  <c r="H105" i="22"/>
  <c r="J15" i="22"/>
  <c r="H6" i="22"/>
  <c r="J159" i="22"/>
  <c r="H50" i="22"/>
  <c r="J132" i="22"/>
  <c r="H215" i="22"/>
  <c r="H188" i="22"/>
  <c r="H142" i="22"/>
  <c r="H123" i="22"/>
  <c r="J101" i="22"/>
  <c r="H68" i="22"/>
  <c r="H137" i="22"/>
  <c r="J150" i="22"/>
  <c r="J143" i="22"/>
  <c r="H136" i="22"/>
  <c r="H39" i="22"/>
  <c r="H28" i="22"/>
  <c r="H177" i="22"/>
  <c r="H115" i="22"/>
  <c r="J170" i="22"/>
  <c r="J107" i="22"/>
  <c r="J188" i="22"/>
  <c r="J103" i="22"/>
  <c r="J53" i="22"/>
  <c r="J88" i="22"/>
  <c r="J76" i="22"/>
  <c r="H97" i="22"/>
  <c r="H24" i="22"/>
  <c r="H166" i="22"/>
  <c r="J93" i="22"/>
  <c r="H98" i="22"/>
  <c r="H80" i="22"/>
  <c r="H69" i="22"/>
  <c r="J85" i="22"/>
  <c r="J183" i="22"/>
  <c r="J166" i="22"/>
  <c r="H31" i="22"/>
  <c r="H75" i="22"/>
  <c r="H59" i="22"/>
  <c r="H102" i="22"/>
  <c r="J168" i="22"/>
  <c r="H94" i="22"/>
  <c r="J167" i="22"/>
  <c r="H195" i="22"/>
  <c r="H78" i="22"/>
  <c r="H100" i="22"/>
  <c r="J179" i="22"/>
  <c r="H25" i="22"/>
  <c r="H107" i="22"/>
  <c r="H76" i="22"/>
  <c r="J148" i="22"/>
  <c r="J111" i="22"/>
  <c r="H82" i="22"/>
  <c r="P207" i="22" l="1"/>
  <c r="S207" i="22" s="1"/>
  <c r="T207" i="22" s="1"/>
  <c r="P102" i="22"/>
  <c r="S102" i="22" s="1"/>
  <c r="T102" i="22" s="1"/>
  <c r="P37" i="22"/>
  <c r="P11" i="22"/>
  <c r="P13" i="22"/>
  <c r="P8" i="22"/>
  <c r="P10" i="22"/>
  <c r="P117" i="22"/>
  <c r="S117" i="22" s="1"/>
  <c r="T117" i="22" s="1"/>
  <c r="P88" i="22"/>
  <c r="S88" i="22" s="1"/>
  <c r="T88" i="22" s="1"/>
  <c r="P43" i="22"/>
  <c r="S43" i="22" s="1"/>
  <c r="T43" i="22" s="1"/>
  <c r="P103" i="22"/>
  <c r="S103" i="22" s="1"/>
  <c r="T103" i="22" s="1"/>
  <c r="P28" i="22"/>
  <c r="S28" i="22" s="1"/>
  <c r="T28" i="22" s="1"/>
  <c r="P70" i="22"/>
  <c r="P44" i="22"/>
  <c r="S44" i="22" s="1"/>
  <c r="T44" i="22" s="1"/>
  <c r="P74" i="22"/>
  <c r="P133" i="22"/>
  <c r="S133" i="22" s="1"/>
  <c r="T133" i="22" s="1"/>
  <c r="P179" i="22"/>
  <c r="P209" i="22"/>
  <c r="P29" i="22"/>
  <c r="P59" i="22"/>
  <c r="P134" i="22"/>
  <c r="P224" i="22"/>
  <c r="P208" i="22"/>
  <c r="S208" i="22" s="1"/>
  <c r="T208" i="22" s="1"/>
  <c r="P164" i="22"/>
  <c r="P104" i="22"/>
  <c r="P99" i="22"/>
  <c r="P73" i="22"/>
  <c r="P149" i="22"/>
  <c r="P194" i="22"/>
  <c r="P119" i="22"/>
  <c r="P89" i="22"/>
  <c r="P147" i="22"/>
  <c r="S147" i="22" s="1"/>
  <c r="T147" i="22" s="1"/>
  <c r="P193" i="22"/>
  <c r="P223" i="22"/>
  <c r="P56" i="22"/>
  <c r="P58" i="22"/>
  <c r="P148" i="22"/>
  <c r="P178" i="22"/>
  <c r="P86" i="22"/>
  <c r="P163" i="22"/>
  <c r="P118" i="22"/>
  <c r="P131" i="22"/>
  <c r="P162" i="22"/>
  <c r="P174" i="22"/>
  <c r="P27" i="22"/>
  <c r="P192" i="22"/>
  <c r="P222" i="22"/>
  <c r="P115" i="22"/>
  <c r="P57" i="22"/>
  <c r="P72" i="22"/>
  <c r="P116" i="22"/>
  <c r="P87" i="22"/>
  <c r="P42" i="22"/>
  <c r="P177" i="22"/>
  <c r="P132" i="22"/>
  <c r="P161" i="22"/>
  <c r="P221" i="22"/>
  <c r="P41" i="22"/>
  <c r="P71" i="22"/>
  <c r="P146" i="22"/>
  <c r="P26" i="22"/>
  <c r="P206" i="22"/>
  <c r="P176" i="22"/>
  <c r="P101" i="22"/>
  <c r="P191" i="22"/>
  <c r="P220" i="22"/>
  <c r="P25" i="22"/>
  <c r="P145" i="22"/>
  <c r="P55" i="22"/>
  <c r="P85" i="22"/>
  <c r="P40" i="22"/>
  <c r="P143" i="22"/>
  <c r="P190" i="22"/>
  <c r="P205" i="22"/>
  <c r="P189" i="22"/>
  <c r="P160" i="22"/>
  <c r="P130" i="22"/>
  <c r="P159" i="22"/>
  <c r="P175" i="22"/>
  <c r="P100" i="22"/>
  <c r="P83" i="22"/>
  <c r="P144" i="22"/>
  <c r="P203" i="22"/>
  <c r="S203" i="22" s="1"/>
  <c r="T203" i="22" s="1"/>
  <c r="P24" i="22"/>
  <c r="P129" i="22"/>
  <c r="P204" i="22"/>
  <c r="P128" i="22"/>
  <c r="P69" i="22"/>
  <c r="P114" i="22"/>
  <c r="P113" i="22"/>
  <c r="P219" i="22"/>
  <c r="P39" i="22"/>
  <c r="P23" i="22"/>
  <c r="P54" i="22"/>
  <c r="P84" i="22"/>
  <c r="P173" i="22"/>
  <c r="P188" i="22"/>
  <c r="P38" i="22"/>
  <c r="P158" i="22"/>
  <c r="P218" i="22"/>
  <c r="P98" i="22"/>
  <c r="P68" i="22"/>
  <c r="P53" i="22"/>
  <c r="P5" i="22"/>
  <c r="P202" i="22"/>
  <c r="S202" i="22" s="1"/>
  <c r="T202" i="22" s="1"/>
  <c r="P7" i="22"/>
  <c r="P52" i="22"/>
  <c r="P142" i="22"/>
  <c r="P22" i="22"/>
  <c r="P217" i="22"/>
  <c r="S217" i="22" s="1"/>
  <c r="T217" i="22" s="1"/>
  <c r="P157" i="22"/>
  <c r="P172" i="22"/>
  <c r="P187" i="22"/>
  <c r="P97" i="22"/>
  <c r="P127" i="22"/>
  <c r="P82" i="22"/>
  <c r="P67" i="22"/>
  <c r="P112" i="22"/>
  <c r="P6" i="22"/>
  <c r="P93" i="22"/>
  <c r="P36" i="22"/>
  <c r="P64" i="22"/>
  <c r="P34" i="22"/>
  <c r="P50" i="22"/>
  <c r="P49" i="22"/>
  <c r="P21" i="22"/>
  <c r="P63" i="22"/>
  <c r="P79" i="22"/>
  <c r="P94" i="22"/>
  <c r="P48" i="22"/>
  <c r="P20" i="22"/>
  <c r="P81" i="22"/>
  <c r="P18" i="22"/>
  <c r="P78" i="22"/>
  <c r="P65" i="22"/>
  <c r="P33" i="22"/>
  <c r="P3" i="22"/>
  <c r="P4" i="22"/>
  <c r="P80" i="22"/>
  <c r="P95" i="22"/>
  <c r="P66" i="22"/>
  <c r="P35" i="22"/>
  <c r="P19" i="22"/>
  <c r="P51" i="22"/>
  <c r="P216" i="22"/>
  <c r="P156" i="22"/>
  <c r="P141" i="22"/>
  <c r="P186" i="22"/>
  <c r="P126" i="22"/>
  <c r="P171" i="22"/>
  <c r="P111" i="22"/>
  <c r="P201" i="22"/>
  <c r="P168" i="22"/>
  <c r="P155" i="22"/>
  <c r="P170" i="22"/>
  <c r="P138" i="22"/>
  <c r="P124" i="22"/>
  <c r="P214" i="22"/>
  <c r="S214" i="22" s="1"/>
  <c r="T214" i="22" s="1"/>
  <c r="P213" i="22"/>
  <c r="P140" i="22"/>
  <c r="P169" i="22"/>
  <c r="P108" i="22"/>
  <c r="P184" i="22"/>
  <c r="P153" i="22"/>
  <c r="P109" i="22"/>
  <c r="P154" i="22"/>
  <c r="P198" i="22"/>
  <c r="P125" i="22"/>
  <c r="P123" i="22"/>
  <c r="P215" i="22"/>
  <c r="S215" i="22" s="1"/>
  <c r="T215" i="22" s="1"/>
  <c r="P110" i="22"/>
  <c r="P200" i="22"/>
  <c r="P185" i="22"/>
  <c r="P183" i="22"/>
  <c r="P199" i="22"/>
  <c r="P139" i="22"/>
  <c r="P96" i="22"/>
  <c r="D41" i="22"/>
  <c r="E41" i="22" s="1"/>
  <c r="F41" i="22" s="1"/>
  <c r="G41" i="22" s="1"/>
  <c r="D77" i="22"/>
  <c r="E77" i="22" s="1"/>
  <c r="F77" i="22" s="1"/>
  <c r="G77" i="22" s="1"/>
  <c r="D24" i="22"/>
  <c r="E24" i="22" s="1"/>
  <c r="F24" i="22" s="1"/>
  <c r="G24" i="22" s="1"/>
  <c r="D39" i="22"/>
  <c r="E39" i="22" s="1"/>
  <c r="D60" i="22"/>
  <c r="E60" i="22" s="1"/>
  <c r="F60" i="22" s="1"/>
  <c r="G60" i="22" s="1"/>
  <c r="D75" i="22"/>
  <c r="D96" i="22"/>
  <c r="E96" i="22" s="1"/>
  <c r="F96" i="22" s="1"/>
  <c r="G96" i="22" s="1"/>
  <c r="D111" i="22"/>
  <c r="D132" i="22"/>
  <c r="E132" i="22" s="1"/>
  <c r="F132" i="22" s="1"/>
  <c r="G132" i="22" s="1"/>
  <c r="D147" i="22"/>
  <c r="D168" i="22"/>
  <c r="E168" i="22" s="1"/>
  <c r="F168" i="22" s="1"/>
  <c r="G168" i="22" s="1"/>
  <c r="D183" i="22"/>
  <c r="E183" i="22" s="1"/>
  <c r="F183" i="22" s="1"/>
  <c r="G183" i="22" s="1"/>
  <c r="D204" i="22"/>
  <c r="E204" i="22" s="1"/>
  <c r="F204" i="22" s="1"/>
  <c r="G204" i="22" s="1"/>
  <c r="D25" i="22"/>
  <c r="D40" i="22"/>
  <c r="E40" i="22" s="1"/>
  <c r="D61" i="22"/>
  <c r="D76" i="22"/>
  <c r="D97" i="22"/>
  <c r="D112" i="22"/>
  <c r="D133" i="22"/>
  <c r="D148" i="22"/>
  <c r="D169" i="22"/>
  <c r="D184" i="22"/>
  <c r="E184" i="22" s="1"/>
  <c r="F184" i="22" s="1"/>
  <c r="G184" i="22" s="1"/>
  <c r="D205" i="22"/>
  <c r="E205" i="22" s="1"/>
  <c r="F205" i="22" s="1"/>
  <c r="G205" i="22" s="1"/>
  <c r="D113" i="22"/>
  <c r="E113" i="22" s="1"/>
  <c r="F113" i="22" s="1"/>
  <c r="G113" i="22" s="1"/>
  <c r="D149" i="22"/>
  <c r="E149" i="22" s="1"/>
  <c r="F149" i="22" s="1"/>
  <c r="G149" i="22" s="1"/>
  <c r="D185" i="22"/>
  <c r="E185" i="22" s="1"/>
  <c r="F185" i="22" s="1"/>
  <c r="G185" i="22" s="1"/>
  <c r="D21" i="22"/>
  <c r="D42" i="22"/>
  <c r="E42" i="22" s="1"/>
  <c r="F42" i="22" s="1"/>
  <c r="G42" i="22" s="1"/>
  <c r="D57" i="22"/>
  <c r="D93" i="22"/>
  <c r="D129" i="22"/>
  <c r="D165" i="22"/>
  <c r="D186" i="22"/>
  <c r="E186" i="22" s="1"/>
  <c r="F186" i="22" s="1"/>
  <c r="G186" i="22" s="1"/>
  <c r="D201" i="22"/>
  <c r="E201" i="22" s="1"/>
  <c r="F201" i="22" s="1"/>
  <c r="G201" i="22" s="1"/>
  <c r="D22" i="22"/>
  <c r="D43" i="22"/>
  <c r="E43" i="22" s="1"/>
  <c r="D58" i="22"/>
  <c r="D79" i="22"/>
  <c r="D94" i="22"/>
  <c r="D115" i="22"/>
  <c r="D130" i="22"/>
  <c r="D151" i="22"/>
  <c r="D166" i="22"/>
  <c r="D187" i="22"/>
  <c r="E187" i="22" s="1"/>
  <c r="F187" i="22" s="1"/>
  <c r="G187" i="22" s="1"/>
  <c r="D202" i="22"/>
  <c r="E202" i="22" s="1"/>
  <c r="F202" i="22" s="1"/>
  <c r="G202" i="22" s="1"/>
  <c r="D78" i="22"/>
  <c r="E78" i="22" s="1"/>
  <c r="F78" i="22" s="1"/>
  <c r="G78" i="22" s="1"/>
  <c r="D23" i="22"/>
  <c r="E23" i="22" s="1"/>
  <c r="F23" i="22" s="1"/>
  <c r="G23" i="22" s="1"/>
  <c r="D59" i="22"/>
  <c r="E59" i="22" s="1"/>
  <c r="F59" i="22" s="1"/>
  <c r="G59" i="22" s="1"/>
  <c r="D95" i="22"/>
  <c r="E95" i="22" s="1"/>
  <c r="F95" i="22" s="1"/>
  <c r="G95" i="22" s="1"/>
  <c r="D131" i="22"/>
  <c r="E131" i="22" s="1"/>
  <c r="F131" i="22" s="1"/>
  <c r="G131" i="22" s="1"/>
  <c r="D167" i="22"/>
  <c r="E167" i="22" s="1"/>
  <c r="F167" i="22" s="1"/>
  <c r="G167" i="22" s="1"/>
  <c r="D203" i="22"/>
  <c r="E203" i="22" s="1"/>
  <c r="F203" i="22" s="1"/>
  <c r="G203" i="22" s="1"/>
  <c r="I8" i="22"/>
  <c r="I14" i="22"/>
  <c r="I4" i="22"/>
  <c r="I16" i="22"/>
  <c r="I7" i="22"/>
  <c r="I9" i="22"/>
  <c r="I15" i="22"/>
  <c r="I17" i="22"/>
  <c r="D15" i="22"/>
  <c r="E15" i="22" s="1"/>
  <c r="F15" i="22" s="1"/>
  <c r="G15" i="22" s="1"/>
  <c r="D99" i="22"/>
  <c r="D114" i="22"/>
  <c r="E114" i="22" s="1"/>
  <c r="F114" i="22" s="1"/>
  <c r="G114" i="22" s="1"/>
  <c r="D150" i="22"/>
  <c r="E150" i="22" s="1"/>
  <c r="F150" i="22" s="1"/>
  <c r="G150" i="22" s="1"/>
  <c r="D156" i="22"/>
  <c r="E156" i="22" s="1"/>
  <c r="F156" i="22" s="1"/>
  <c r="G156" i="22" s="1"/>
  <c r="D177" i="22"/>
  <c r="E177" i="22" s="1"/>
  <c r="F177" i="22" s="1"/>
  <c r="G177" i="22" s="1"/>
  <c r="D192" i="22"/>
  <c r="E192" i="22" s="1"/>
  <c r="F192" i="22" s="1"/>
  <c r="G192" i="22" s="1"/>
  <c r="D213" i="22"/>
  <c r="E213" i="22" s="1"/>
  <c r="F213" i="22" s="1"/>
  <c r="G213" i="22" s="1"/>
  <c r="D188" i="22"/>
  <c r="E188" i="22" s="1"/>
  <c r="F188" i="22" s="1"/>
  <c r="G188" i="22" s="1"/>
  <c r="D215" i="22"/>
  <c r="E215" i="22" s="1"/>
  <c r="F215" i="22" s="1"/>
  <c r="G215" i="22" s="1"/>
  <c r="E30" i="22"/>
  <c r="F30" i="22" s="1"/>
  <c r="G30" i="22" s="1"/>
  <c r="E45" i="22"/>
  <c r="E102" i="22"/>
  <c r="F102" i="22" s="1"/>
  <c r="G102" i="22" s="1"/>
  <c r="E123" i="22"/>
  <c r="F123" i="22" s="1"/>
  <c r="G123" i="22" s="1"/>
  <c r="E138" i="22"/>
  <c r="F138" i="22" s="1"/>
  <c r="G138" i="22" s="1"/>
  <c r="E159" i="22"/>
  <c r="F159" i="22" s="1"/>
  <c r="G159" i="22" s="1"/>
  <c r="E210" i="22"/>
  <c r="F210" i="22" s="1"/>
  <c r="G210" i="22" s="1"/>
  <c r="E68" i="22"/>
  <c r="F68" i="22" s="1"/>
  <c r="G68" i="22" s="1"/>
  <c r="E83" i="22"/>
  <c r="F83" i="22" s="1"/>
  <c r="G83" i="22" s="1"/>
  <c r="E191" i="22"/>
  <c r="F191" i="22" s="1"/>
  <c r="G191" i="22" s="1"/>
  <c r="E49" i="22"/>
  <c r="F49" i="22" s="1"/>
  <c r="G49" i="22" s="1"/>
  <c r="E64" i="22"/>
  <c r="F64" i="22" s="1"/>
  <c r="G64" i="22" s="1"/>
  <c r="E157" i="22"/>
  <c r="F157" i="22" s="1"/>
  <c r="G157" i="22" s="1"/>
  <c r="E208" i="22"/>
  <c r="F208" i="22" s="1"/>
  <c r="G208" i="22" s="1"/>
  <c r="K35" i="22"/>
  <c r="I49" i="22"/>
  <c r="K53" i="22"/>
  <c r="K57" i="22"/>
  <c r="K3" i="22"/>
  <c r="K9" i="22"/>
  <c r="I26" i="22"/>
  <c r="I32" i="22"/>
  <c r="I52" i="22"/>
  <c r="K61" i="22"/>
  <c r="K27" i="22"/>
  <c r="K4" i="22"/>
  <c r="K12" i="22"/>
  <c r="K25" i="22"/>
  <c r="K26" i="22"/>
  <c r="I29" i="22"/>
  <c r="I58" i="22"/>
  <c r="I41" i="22"/>
  <c r="K6" i="22"/>
  <c r="K10" i="22"/>
  <c r="K21" i="22"/>
  <c r="I27" i="22"/>
  <c r="K31" i="22"/>
  <c r="I42" i="22"/>
  <c r="I43" i="22"/>
  <c r="K44" i="22"/>
  <c r="K51" i="22"/>
  <c r="I71" i="22"/>
  <c r="K93" i="22"/>
  <c r="K94" i="22"/>
  <c r="K120" i="22"/>
  <c r="I123" i="22"/>
  <c r="K7" i="22"/>
  <c r="K8" i="22"/>
  <c r="K39" i="22"/>
  <c r="I47" i="22"/>
  <c r="K63" i="22"/>
  <c r="I75" i="22"/>
  <c r="I79" i="22"/>
  <c r="K80" i="22"/>
  <c r="K82" i="22"/>
  <c r="I116" i="22"/>
  <c r="I129" i="22"/>
  <c r="I141" i="22"/>
  <c r="K50" i="22"/>
  <c r="K58" i="22"/>
  <c r="K60" i="22"/>
  <c r="I85" i="22"/>
  <c r="I184" i="22"/>
  <c r="K23" i="22"/>
  <c r="I25" i="22"/>
  <c r="K29" i="22"/>
  <c r="I31" i="22"/>
  <c r="I33" i="22"/>
  <c r="K34" i="22"/>
  <c r="K45" i="22"/>
  <c r="I46" i="22"/>
  <c r="K47" i="22"/>
  <c r="I53" i="22"/>
  <c r="K62" i="22"/>
  <c r="I70" i="22"/>
  <c r="K75" i="22"/>
  <c r="K79" i="22"/>
  <c r="I97" i="22"/>
  <c r="K173" i="22"/>
  <c r="K203" i="22"/>
  <c r="I89" i="22"/>
  <c r="I124" i="22"/>
  <c r="K135" i="22"/>
  <c r="K22" i="22"/>
  <c r="I24" i="22"/>
  <c r="K28" i="22"/>
  <c r="I30" i="22"/>
  <c r="I35" i="22"/>
  <c r="I48" i="22"/>
  <c r="K64" i="22"/>
  <c r="K66" i="22"/>
  <c r="K77" i="22"/>
  <c r="I93" i="22"/>
  <c r="I98" i="22"/>
  <c r="I99" i="22"/>
  <c r="I107" i="22"/>
  <c r="K118" i="22"/>
  <c r="I151" i="22"/>
  <c r="I80" i="22"/>
  <c r="K99" i="22"/>
  <c r="I112" i="22"/>
  <c r="K117" i="22"/>
  <c r="K130" i="22"/>
  <c r="K138" i="22"/>
  <c r="I139" i="22"/>
  <c r="K95" i="22"/>
  <c r="I103" i="22"/>
  <c r="I214" i="22"/>
  <c r="K5" i="22"/>
  <c r="K11" i="22"/>
  <c r="I22" i="22"/>
  <c r="I28" i="22"/>
  <c r="K30" i="22"/>
  <c r="K32" i="22"/>
  <c r="I34" i="22"/>
  <c r="K43" i="22"/>
  <c r="I45" i="22"/>
  <c r="K48" i="22"/>
  <c r="K49" i="22"/>
  <c r="I51" i="22"/>
  <c r="I61" i="22"/>
  <c r="I62" i="22"/>
  <c r="I67" i="22"/>
  <c r="I68" i="22"/>
  <c r="K76" i="22"/>
  <c r="K81" i="22"/>
  <c r="I86" i="22"/>
  <c r="K98" i="22"/>
  <c r="I111" i="22"/>
  <c r="I148" i="22"/>
  <c r="K150" i="22"/>
  <c r="K154" i="22"/>
  <c r="I177" i="22"/>
  <c r="K192" i="22"/>
  <c r="I194" i="22"/>
  <c r="K201" i="22"/>
  <c r="I81" i="22"/>
  <c r="K83" i="22"/>
  <c r="I87" i="22"/>
  <c r="I94" i="22"/>
  <c r="K96" i="22"/>
  <c r="K101" i="22"/>
  <c r="K112" i="22"/>
  <c r="K116" i="22"/>
  <c r="I133" i="22"/>
  <c r="I143" i="22"/>
  <c r="K167" i="22"/>
  <c r="I197" i="22"/>
  <c r="K33" i="22"/>
  <c r="K40" i="22"/>
  <c r="I44" i="22"/>
  <c r="K46" i="22"/>
  <c r="I50" i="22"/>
  <c r="K52" i="22"/>
  <c r="I57" i="22"/>
  <c r="K59" i="22"/>
  <c r="I63" i="22"/>
  <c r="K65" i="22"/>
  <c r="I69" i="22"/>
  <c r="I76" i="22"/>
  <c r="K78" i="22"/>
  <c r="K84" i="22"/>
  <c r="I88" i="22"/>
  <c r="K97" i="22"/>
  <c r="K100" i="22"/>
  <c r="K111" i="22"/>
  <c r="K114" i="22"/>
  <c r="I122" i="22"/>
  <c r="I130" i="22"/>
  <c r="K132" i="22"/>
  <c r="K136" i="22"/>
  <c r="K151" i="22"/>
  <c r="I152" i="22"/>
  <c r="I175" i="22"/>
  <c r="I188" i="22"/>
  <c r="I117" i="22"/>
  <c r="K133" i="22"/>
  <c r="I134" i="22"/>
  <c r="K137" i="22"/>
  <c r="K152" i="22"/>
  <c r="I158" i="22"/>
  <c r="K185" i="22"/>
  <c r="K188" i="22"/>
  <c r="I191" i="22"/>
  <c r="I192" i="22"/>
  <c r="I196" i="22"/>
  <c r="I104" i="22"/>
  <c r="I105" i="22"/>
  <c r="K113" i="22"/>
  <c r="I115" i="22"/>
  <c r="K119" i="22"/>
  <c r="I121" i="22"/>
  <c r="K129" i="22"/>
  <c r="K148" i="22"/>
  <c r="K171" i="22"/>
  <c r="K172" i="22"/>
  <c r="K186" i="22"/>
  <c r="K213" i="22"/>
  <c r="K210" i="22"/>
  <c r="K102" i="22"/>
  <c r="I106" i="22"/>
  <c r="K115" i="22"/>
  <c r="I125" i="22"/>
  <c r="K134" i="22"/>
  <c r="I142" i="22"/>
  <c r="I160" i="22"/>
  <c r="K165" i="22"/>
  <c r="I169" i="22"/>
  <c r="I186" i="22"/>
  <c r="I190" i="22"/>
  <c r="K207" i="22"/>
  <c r="K131" i="22"/>
  <c r="I135" i="22"/>
  <c r="K147" i="22"/>
  <c r="K153" i="22"/>
  <c r="K156" i="22"/>
  <c r="I161" i="22"/>
  <c r="I165" i="22"/>
  <c r="K169" i="22"/>
  <c r="I171" i="22"/>
  <c r="I185" i="22"/>
  <c r="K197" i="22"/>
  <c r="K204" i="22"/>
  <c r="I208" i="22"/>
  <c r="I213" i="22"/>
  <c r="K215" i="22"/>
  <c r="K191" i="22"/>
  <c r="K194" i="22"/>
  <c r="I202" i="22"/>
  <c r="I207" i="22"/>
  <c r="K209" i="22"/>
  <c r="I140" i="22"/>
  <c r="I147" i="22"/>
  <c r="K149" i="22"/>
  <c r="I153" i="22"/>
  <c r="K155" i="22"/>
  <c r="I159" i="22"/>
  <c r="I166" i="22"/>
  <c r="K168" i="22"/>
  <c r="I170" i="22"/>
  <c r="K174" i="22"/>
  <c r="I176" i="22"/>
  <c r="K184" i="22"/>
  <c r="K190" i="22"/>
  <c r="K196" i="22"/>
  <c r="I203" i="22"/>
  <c r="I205" i="22"/>
  <c r="I209" i="22"/>
  <c r="I211" i="22"/>
  <c r="I215" i="22"/>
  <c r="I201" i="22"/>
  <c r="K205" i="22"/>
  <c r="K211" i="22"/>
  <c r="I157" i="22"/>
  <c r="K166" i="22"/>
  <c r="I178" i="22"/>
  <c r="I179" i="22"/>
  <c r="I183" i="22"/>
  <c r="K187" i="22"/>
  <c r="I189" i="22"/>
  <c r="K193" i="22"/>
  <c r="I195" i="22"/>
  <c r="K170" i="22"/>
  <c r="K183" i="22"/>
  <c r="I187" i="22"/>
  <c r="K189" i="22"/>
  <c r="I193" i="22"/>
  <c r="K195" i="22"/>
  <c r="K202" i="22"/>
  <c r="I206" i="22"/>
  <c r="K208" i="22"/>
  <c r="I212" i="22"/>
  <c r="K214" i="22"/>
  <c r="I204" i="22"/>
  <c r="K206" i="22"/>
  <c r="I210" i="22"/>
  <c r="K212" i="22"/>
  <c r="Q207" i="22" l="1"/>
  <c r="R207" i="22" s="1"/>
  <c r="Q102" i="22"/>
  <c r="R102" i="22" s="1"/>
  <c r="Q44" i="22"/>
  <c r="R44" i="22" s="1"/>
  <c r="Q133" i="22"/>
  <c r="R133" i="22" s="1"/>
  <c r="Q88" i="22"/>
  <c r="R88" i="22" s="1"/>
  <c r="Q103" i="22"/>
  <c r="R103" i="22" s="1"/>
  <c r="Q43" i="22"/>
  <c r="R43" i="22" s="1"/>
  <c r="Q117" i="22"/>
  <c r="R117" i="22" s="1"/>
  <c r="S74" i="22"/>
  <c r="T74" i="22" s="1"/>
  <c r="Q74" i="22"/>
  <c r="R74" i="22" s="1"/>
  <c r="Q28" i="22"/>
  <c r="R28" i="22" s="1"/>
  <c r="S194" i="22"/>
  <c r="T194" i="22" s="1"/>
  <c r="Q194" i="22"/>
  <c r="R194" i="22" s="1"/>
  <c r="S224" i="22"/>
  <c r="T224" i="22" s="1"/>
  <c r="Q224" i="22"/>
  <c r="R224" i="22" s="1"/>
  <c r="S149" i="22"/>
  <c r="T149" i="22" s="1"/>
  <c r="Q149" i="22"/>
  <c r="R149" i="22" s="1"/>
  <c r="S73" i="22"/>
  <c r="T73" i="22" s="1"/>
  <c r="Q73" i="22"/>
  <c r="R73" i="22" s="1"/>
  <c r="S134" i="22"/>
  <c r="T134" i="22" s="1"/>
  <c r="Q134" i="22"/>
  <c r="R134" i="22" s="1"/>
  <c r="S59" i="22"/>
  <c r="T59" i="22" s="1"/>
  <c r="Q59" i="22"/>
  <c r="R59" i="22" s="1"/>
  <c r="Q208" i="22"/>
  <c r="R208" i="22" s="1"/>
  <c r="S104" i="22"/>
  <c r="T104" i="22" s="1"/>
  <c r="Q104" i="22"/>
  <c r="R104" i="22" s="1"/>
  <c r="S29" i="22"/>
  <c r="T29" i="22" s="1"/>
  <c r="Q29" i="22"/>
  <c r="R29" i="22" s="1"/>
  <c r="S164" i="22"/>
  <c r="T164" i="22" s="1"/>
  <c r="Q164" i="22"/>
  <c r="R164" i="22" s="1"/>
  <c r="S209" i="22"/>
  <c r="T209" i="22" s="1"/>
  <c r="Q209" i="22"/>
  <c r="R209" i="22" s="1"/>
  <c r="S89" i="22"/>
  <c r="T89" i="22" s="1"/>
  <c r="Q89" i="22"/>
  <c r="R89" i="22" s="1"/>
  <c r="S179" i="22"/>
  <c r="T179" i="22" s="1"/>
  <c r="Q179" i="22"/>
  <c r="R179" i="22" s="1"/>
  <c r="S119" i="22"/>
  <c r="T119" i="22" s="1"/>
  <c r="Q119" i="22"/>
  <c r="R119" i="22" s="1"/>
  <c r="Q203" i="22"/>
  <c r="R203" i="22" s="1"/>
  <c r="Q147" i="22"/>
  <c r="R147" i="22" s="1"/>
  <c r="S58" i="22"/>
  <c r="T58" i="22" s="1"/>
  <c r="Q58" i="22"/>
  <c r="R58" i="22" s="1"/>
  <c r="S118" i="22"/>
  <c r="T118" i="22" s="1"/>
  <c r="Q118" i="22"/>
  <c r="R118" i="22" s="1"/>
  <c r="S163" i="22"/>
  <c r="T163" i="22" s="1"/>
  <c r="Q163" i="22"/>
  <c r="R163" i="22" s="1"/>
  <c r="S223" i="22"/>
  <c r="T223" i="22" s="1"/>
  <c r="Q223" i="22"/>
  <c r="R223" i="22" s="1"/>
  <c r="S178" i="22"/>
  <c r="T178" i="22" s="1"/>
  <c r="Q178" i="22"/>
  <c r="R178" i="22" s="1"/>
  <c r="S193" i="22"/>
  <c r="T193" i="22" s="1"/>
  <c r="Q193" i="22"/>
  <c r="R193" i="22" s="1"/>
  <c r="S148" i="22"/>
  <c r="T148" i="22" s="1"/>
  <c r="Q148" i="22"/>
  <c r="R148" i="22" s="1"/>
  <c r="S42" i="22"/>
  <c r="T42" i="22" s="1"/>
  <c r="Q42" i="22"/>
  <c r="R42" i="22" s="1"/>
  <c r="S222" i="22"/>
  <c r="T222" i="22" s="1"/>
  <c r="Q222" i="22"/>
  <c r="R222" i="22" s="1"/>
  <c r="S87" i="22"/>
  <c r="T87" i="22" s="1"/>
  <c r="Q87" i="22"/>
  <c r="R87" i="22" s="1"/>
  <c r="S192" i="22"/>
  <c r="T192" i="22" s="1"/>
  <c r="Q192" i="22"/>
  <c r="R192" i="22" s="1"/>
  <c r="S27" i="22"/>
  <c r="T27" i="22" s="1"/>
  <c r="Q27" i="22"/>
  <c r="R27" i="22" s="1"/>
  <c r="S162" i="22"/>
  <c r="T162" i="22" s="1"/>
  <c r="Q162" i="22"/>
  <c r="R162" i="22" s="1"/>
  <c r="S72" i="22"/>
  <c r="T72" i="22" s="1"/>
  <c r="Q72" i="22"/>
  <c r="R72" i="22" s="1"/>
  <c r="S132" i="22"/>
  <c r="T132" i="22" s="1"/>
  <c r="Q132" i="22"/>
  <c r="R132" i="22" s="1"/>
  <c r="Q57" i="22"/>
  <c r="R57" i="22" s="1"/>
  <c r="S57" i="22"/>
  <c r="T57" i="22" s="1"/>
  <c r="S177" i="22"/>
  <c r="T177" i="22" s="1"/>
  <c r="Q177" i="22"/>
  <c r="R177" i="22" s="1"/>
  <c r="S206" i="22"/>
  <c r="T206" i="22" s="1"/>
  <c r="Q206" i="22"/>
  <c r="R206" i="22" s="1"/>
  <c r="S221" i="22"/>
  <c r="T221" i="22" s="1"/>
  <c r="Q221" i="22"/>
  <c r="R221" i="22" s="1"/>
  <c r="S205" i="22"/>
  <c r="T205" i="22" s="1"/>
  <c r="Q205" i="22"/>
  <c r="R205" i="22" s="1"/>
  <c r="S220" i="22"/>
  <c r="T220" i="22" s="1"/>
  <c r="Q220" i="22"/>
  <c r="R220" i="22" s="1"/>
  <c r="S218" i="22"/>
  <c r="T218" i="22" s="1"/>
  <c r="Q218" i="22"/>
  <c r="R218" i="22" s="1"/>
  <c r="Q202" i="22"/>
  <c r="R202" i="22" s="1"/>
  <c r="Q217" i="22"/>
  <c r="R217" i="22" s="1"/>
  <c r="Q199" i="22"/>
  <c r="R199" i="22" s="1"/>
  <c r="S199" i="22"/>
  <c r="T199" i="22" s="1"/>
  <c r="Q200" i="22"/>
  <c r="R200" i="22" s="1"/>
  <c r="S200" i="22"/>
  <c r="T200" i="22" s="1"/>
  <c r="Q215" i="22"/>
  <c r="R215" i="22" s="1"/>
  <c r="Q214" i="22"/>
  <c r="R214" i="22" s="1"/>
  <c r="Y2" i="22" l="1"/>
  <c r="X2" i="22"/>
  <c r="U7" i="3" l="1"/>
  <c r="AG12" i="1" l="1"/>
  <c r="B5" i="24"/>
  <c r="CS5" i="25"/>
  <c r="HD5" i="25"/>
  <c r="HR5" i="25"/>
  <c r="EB5" i="25"/>
  <c r="AH5" i="25"/>
  <c r="Q5" i="25"/>
  <c r="GY5" i="25"/>
  <c r="FC5" i="25"/>
  <c r="F5" i="25"/>
  <c r="IZ5" i="25"/>
  <c r="AW5" i="25"/>
  <c r="C15" i="24"/>
  <c r="CH5" i="25"/>
  <c r="DQ5" i="25"/>
  <c r="CU5" i="25"/>
  <c r="EG5" i="25"/>
  <c r="GX5" i="25"/>
  <c r="IE5" i="25"/>
  <c r="KB5" i="25"/>
  <c r="CI5" i="25"/>
  <c r="FG5" i="25"/>
  <c r="DR5" i="25"/>
  <c r="BG5" i="25"/>
  <c r="DN5" i="25"/>
  <c r="HO5" i="25"/>
  <c r="AL5" i="25"/>
  <c r="S5" i="25"/>
  <c r="DU5" i="25"/>
  <c r="B16" i="24"/>
  <c r="AJ5" i="25"/>
  <c r="BQ5" i="25"/>
  <c r="JN5" i="25"/>
  <c r="BV5" i="25"/>
  <c r="HA5" i="25"/>
  <c r="DJ5" i="25"/>
  <c r="BE5" i="25"/>
  <c r="DT5" i="25"/>
  <c r="C6" i="24"/>
  <c r="I5" i="25"/>
  <c r="HC5" i="25"/>
  <c r="HW5" i="25"/>
  <c r="B6" i="24"/>
  <c r="IL5" i="25"/>
  <c r="AZ5" i="25"/>
  <c r="HK5" i="25"/>
  <c r="GL5" i="25"/>
  <c r="DO5" i="25"/>
  <c r="C14" i="24"/>
  <c r="JI5" i="25"/>
  <c r="C5" i="25"/>
  <c r="JP5" i="25"/>
  <c r="ED5" i="25"/>
  <c r="R5" i="25"/>
  <c r="FQ5" i="25"/>
  <c r="N5" i="25"/>
  <c r="L5" i="25"/>
  <c r="ES5" i="25"/>
  <c r="DG5" i="25"/>
  <c r="BR5" i="25"/>
  <c r="C7" i="24"/>
  <c r="DF5" i="25"/>
  <c r="BK5" i="25"/>
  <c r="CR5" i="25"/>
  <c r="C13" i="24"/>
  <c r="BF5" i="25"/>
  <c r="DD5" i="25"/>
  <c r="CN5" i="25"/>
  <c r="JJ5" i="25"/>
  <c r="CP5" i="25"/>
  <c r="CD5" i="25"/>
  <c r="AS5" i="25"/>
  <c r="B11" i="24"/>
  <c r="J5" i="25"/>
  <c r="EV5" i="25"/>
  <c r="HH5" i="25"/>
  <c r="AQ5" i="25"/>
  <c r="EX5" i="25"/>
  <c r="AU5" i="25"/>
  <c r="BA5" i="25"/>
  <c r="CT5" i="25"/>
  <c r="BL5" i="25"/>
  <c r="C8" i="24"/>
  <c r="M5" i="25"/>
  <c r="B10" i="24"/>
  <c r="BY5" i="25"/>
  <c r="P5" i="25"/>
  <c r="CW5" i="25"/>
  <c r="FB5" i="25"/>
  <c r="FV5" i="25"/>
  <c r="GG5" i="25"/>
  <c r="EQ5" i="25"/>
  <c r="CM5" i="25"/>
  <c r="DE5" i="25"/>
  <c r="GE5" i="25"/>
  <c r="H5" i="25"/>
  <c r="HB5" i="25"/>
  <c r="HI5" i="25"/>
  <c r="EL5" i="25"/>
  <c r="JT5" i="25"/>
  <c r="CK5" i="25"/>
  <c r="JH5" i="25"/>
  <c r="AR5" i="25"/>
  <c r="JR5" i="25"/>
  <c r="GK5" i="25"/>
  <c r="HJ5" i="25"/>
  <c r="CZ5" i="25"/>
  <c r="AE5" i="25"/>
  <c r="JU5" i="25"/>
  <c r="AO5" i="25"/>
  <c r="EF5" i="25"/>
  <c r="AX5" i="25"/>
  <c r="GC5" i="25"/>
  <c r="C9" i="24"/>
  <c r="IM5" i="25"/>
  <c r="B12" i="24"/>
  <c r="HS5" i="25"/>
  <c r="FX5" i="25"/>
  <c r="DW5" i="25"/>
  <c r="HY5" i="25"/>
  <c r="B14" i="24"/>
  <c r="ID5" i="25"/>
  <c r="CO5" i="25"/>
  <c r="EI5" i="25"/>
  <c r="GF5" i="25"/>
  <c r="JC5" i="25"/>
  <c r="K5" i="25"/>
  <c r="C5" i="24"/>
  <c r="HM5" i="25"/>
  <c r="IG5" i="25"/>
  <c r="CV5" i="25"/>
  <c r="FH5" i="25"/>
  <c r="DX5" i="25"/>
  <c r="FW5" i="25"/>
  <c r="HZ5" i="25"/>
  <c r="GN5" i="25"/>
  <c r="FY5" i="25"/>
  <c r="GQ5" i="25"/>
  <c r="B8" i="24"/>
  <c r="IB5" i="25"/>
  <c r="GI5" i="25"/>
  <c r="D5" i="25"/>
  <c r="GT5" i="25"/>
  <c r="C17" i="24"/>
  <c r="EA5" i="25"/>
  <c r="GW5" i="25"/>
  <c r="JD5" i="25"/>
  <c r="FS5" i="25"/>
  <c r="AG5" i="25"/>
  <c r="HV5" i="25"/>
  <c r="B9" i="24"/>
  <c r="GZ5" i="25"/>
  <c r="JE5" i="25"/>
  <c r="JV5" i="25"/>
  <c r="BJ5" i="25"/>
  <c r="IJ5" i="25"/>
  <c r="JQ5" i="25"/>
  <c r="BN5" i="25"/>
  <c r="BW5" i="25"/>
  <c r="JK5" i="25"/>
  <c r="FU5" i="25"/>
  <c r="IW5" i="25"/>
  <c r="C16" i="24"/>
  <c r="CJ5" i="25"/>
  <c r="AN5" i="25"/>
  <c r="GO5" i="25"/>
  <c r="DH5" i="25"/>
  <c r="BZ5" i="25"/>
  <c r="DA5" i="25"/>
  <c r="C10" i="24"/>
  <c r="ER5" i="25"/>
  <c r="FO5" i="25"/>
  <c r="HP5" i="25"/>
  <c r="BS5" i="25"/>
  <c r="JF5" i="25"/>
  <c r="DP5" i="25"/>
  <c r="IA5" i="25"/>
  <c r="JL5" i="25"/>
  <c r="AB5" i="25"/>
  <c r="GV5" i="25"/>
  <c r="JB5" i="25"/>
  <c r="KC5" i="25"/>
  <c r="X5" i="25"/>
  <c r="BI5" i="25"/>
  <c r="IF5" i="25"/>
  <c r="DS5" i="25"/>
  <c r="CC5" i="25"/>
  <c r="GH5" i="25"/>
  <c r="IK5" i="25"/>
  <c r="BC5" i="25"/>
  <c r="KD5" i="25"/>
  <c r="FR5" i="25"/>
  <c r="HQ5" i="25"/>
  <c r="HN5" i="25"/>
  <c r="HT5" i="25"/>
  <c r="W5" i="25"/>
  <c r="IP5" i="25"/>
  <c r="EU5" i="25"/>
  <c r="AT5" i="25"/>
  <c r="IY5" i="25"/>
  <c r="FF5" i="25"/>
  <c r="GU5" i="25"/>
  <c r="FL5" i="25"/>
  <c r="BO5" i="25"/>
  <c r="AA5" i="25"/>
  <c r="DL5" i="25"/>
  <c r="EJ5" i="25"/>
  <c r="EN5" i="25"/>
  <c r="BX5" i="25"/>
  <c r="JZ5" i="25"/>
  <c r="CQ5" i="25"/>
  <c r="AK5" i="25"/>
  <c r="IX5" i="25"/>
  <c r="AM5" i="25"/>
  <c r="CG5" i="25"/>
  <c r="DZ5" i="25"/>
  <c r="O5" i="25"/>
  <c r="KA5" i="25"/>
  <c r="DY5" i="25"/>
  <c r="EW5" i="25"/>
  <c r="GB5" i="25"/>
  <c r="JW5" i="25"/>
  <c r="FN5" i="25"/>
  <c r="IH5" i="25"/>
  <c r="CL5" i="25"/>
  <c r="B15" i="24"/>
  <c r="CX5" i="25"/>
  <c r="BH5" i="25"/>
  <c r="JO5" i="25"/>
  <c r="HU5" i="25"/>
  <c r="FK5" i="25"/>
  <c r="BM5" i="25"/>
  <c r="EE5" i="25"/>
  <c r="DV5" i="25"/>
  <c r="GR5" i="25"/>
  <c r="EO5" i="25"/>
  <c r="CE5" i="25"/>
  <c r="CF5" i="25"/>
  <c r="E5" i="25"/>
  <c r="HF5" i="25"/>
  <c r="EC5" i="25"/>
  <c r="GS5" i="25"/>
  <c r="GJ5" i="25"/>
  <c r="DB5" i="25"/>
  <c r="GM5" i="25"/>
  <c r="FP5" i="25"/>
  <c r="FZ5" i="25"/>
  <c r="FJ5" i="25"/>
  <c r="BB5" i="25"/>
  <c r="AD5" i="25"/>
  <c r="B4" i="24"/>
  <c r="C4" i="24"/>
  <c r="II5" i="25"/>
  <c r="FD5" i="25"/>
  <c r="HL5" i="25"/>
  <c r="HG5" i="25"/>
  <c r="DK5" i="25"/>
  <c r="GA5" i="25"/>
  <c r="EM5" i="25"/>
  <c r="JX5" i="25"/>
  <c r="Z5" i="25"/>
  <c r="BT5" i="25"/>
  <c r="AV5" i="25"/>
  <c r="FI5" i="25"/>
  <c r="B17" i="24"/>
  <c r="C11" i="24"/>
  <c r="B7" i="24"/>
  <c r="FM5" i="25"/>
  <c r="DC5" i="25"/>
  <c r="GP5" i="25"/>
  <c r="B13" i="24"/>
  <c r="EH5" i="25"/>
  <c r="IV5" i="25"/>
  <c r="IC5" i="25"/>
  <c r="AP5" i="25"/>
  <c r="EZ5" i="25"/>
  <c r="FE5" i="25"/>
  <c r="CB5" i="25"/>
  <c r="AI5" i="25"/>
  <c r="AF5" i="25"/>
  <c r="BP5" i="25"/>
  <c r="DI5" i="25"/>
  <c r="HE5" i="25"/>
  <c r="EY5" i="25"/>
  <c r="GD5" i="25"/>
  <c r="AY5" i="25"/>
  <c r="FT5" i="25"/>
  <c r="EP5" i="25"/>
  <c r="BU5" i="25"/>
  <c r="DM5" i="25"/>
  <c r="EK5" i="25"/>
  <c r="C12" i="24"/>
  <c r="FA5" i="25"/>
  <c r="CY5" i="25"/>
  <c r="B5" i="25"/>
  <c r="ET5" i="25"/>
  <c r="HX5" i="25"/>
  <c r="BD5" i="25"/>
  <c r="CA5" i="25"/>
  <c r="B181" i="22" l="1"/>
  <c r="B228" i="22" s="1"/>
  <c r="B163" i="22"/>
  <c r="B109" i="22"/>
  <c r="B91" i="22"/>
  <c r="B73" i="22"/>
  <c r="P4" i="21"/>
  <c r="Z5" i="21"/>
  <c r="AE5" i="21"/>
  <c r="U5" i="21"/>
  <c r="P5" i="21"/>
  <c r="K5" i="21"/>
  <c r="F5" i="21"/>
  <c r="AE4" i="21"/>
  <c r="Z4" i="21"/>
  <c r="U4" i="21"/>
  <c r="K4" i="21"/>
  <c r="F4" i="21"/>
  <c r="AK26" i="23"/>
  <c r="AK25" i="23"/>
  <c r="AK24" i="23"/>
  <c r="AK23" i="23"/>
  <c r="AK22" i="23"/>
  <c r="AK21" i="23"/>
  <c r="AK20" i="23"/>
  <c r="AK19" i="23"/>
  <c r="AK18" i="23"/>
  <c r="AK17" i="23"/>
  <c r="AK16" i="23"/>
  <c r="AK15" i="23"/>
  <c r="AK14" i="23"/>
  <c r="AK13" i="23"/>
  <c r="AK12" i="23"/>
  <c r="AH26" i="23"/>
  <c r="AH25" i="23"/>
  <c r="AH24" i="23"/>
  <c r="AH23" i="23"/>
  <c r="AH22" i="23"/>
  <c r="AH21" i="23"/>
  <c r="AH20" i="23"/>
  <c r="AH19" i="23"/>
  <c r="AH18" i="23"/>
  <c r="AH17" i="23"/>
  <c r="AH16" i="23"/>
  <c r="AH15" i="23"/>
  <c r="AH14" i="23"/>
  <c r="AH13" i="23"/>
  <c r="AH12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T53" i="23"/>
  <c r="T54" i="23"/>
  <c r="T55" i="23"/>
  <c r="T56" i="23"/>
  <c r="T57" i="23"/>
  <c r="T58" i="23"/>
  <c r="T59" i="23"/>
  <c r="Z45" i="23"/>
  <c r="A30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JY5" i="25"/>
  <c r="JG5" i="25"/>
  <c r="KE5" i="25"/>
  <c r="JA5" i="25"/>
  <c r="JM5" i="25"/>
  <c r="IO5" i="25"/>
  <c r="JS5" i="25"/>
  <c r="B227" i="22" l="1"/>
  <c r="E171" i="22"/>
  <c r="I168" i="22"/>
  <c r="E170" i="22"/>
  <c r="K175" i="22"/>
  <c r="K176" i="22"/>
  <c r="K179" i="22"/>
  <c r="I172" i="22"/>
  <c r="I167" i="22"/>
  <c r="K178" i="22"/>
  <c r="I173" i="22"/>
  <c r="I174" i="22"/>
  <c r="K177" i="22"/>
  <c r="E169" i="22"/>
  <c r="E166" i="22"/>
  <c r="E165" i="22"/>
  <c r="B224" i="22"/>
  <c r="E116" i="22"/>
  <c r="I120" i="22"/>
  <c r="I119" i="22"/>
  <c r="K121" i="22"/>
  <c r="K123" i="22"/>
  <c r="E117" i="22"/>
  <c r="K124" i="22"/>
  <c r="I118" i="22"/>
  <c r="K125" i="22"/>
  <c r="K122" i="22"/>
  <c r="I114" i="22"/>
  <c r="I113" i="22"/>
  <c r="E115" i="22"/>
  <c r="E112" i="22"/>
  <c r="E111" i="22"/>
  <c r="B223" i="22"/>
  <c r="E98" i="22"/>
  <c r="K106" i="22"/>
  <c r="I102" i="22"/>
  <c r="K103" i="22"/>
  <c r="I95" i="22"/>
  <c r="I101" i="22"/>
  <c r="I100" i="22"/>
  <c r="K105" i="22"/>
  <c r="I96" i="22"/>
  <c r="K104" i="22"/>
  <c r="K107" i="22"/>
  <c r="E97" i="22"/>
  <c r="E94" i="22"/>
  <c r="E99" i="22"/>
  <c r="E93" i="22"/>
  <c r="B222" i="22"/>
  <c r="E80" i="22"/>
  <c r="I84" i="22"/>
  <c r="K85" i="22"/>
  <c r="K87" i="22"/>
  <c r="K89" i="22"/>
  <c r="E81" i="22"/>
  <c r="I77" i="22"/>
  <c r="K88" i="22"/>
  <c r="K86" i="22"/>
  <c r="I82" i="22"/>
  <c r="I83" i="22"/>
  <c r="I78" i="22"/>
  <c r="E76" i="22"/>
  <c r="E79" i="22"/>
  <c r="E75" i="22"/>
  <c r="AC10" i="23"/>
  <c r="AI10" i="23"/>
  <c r="B199" i="22"/>
  <c r="B229" i="22" s="1"/>
  <c r="AF10" i="23"/>
  <c r="Z10" i="23"/>
  <c r="B145" i="22"/>
  <c r="W10" i="23"/>
  <c r="B127" i="22"/>
  <c r="T10" i="23"/>
  <c r="Q10" i="23"/>
  <c r="N10" i="23"/>
  <c r="K10" i="23"/>
  <c r="B55" i="22"/>
  <c r="H10" i="23"/>
  <c r="B37" i="22"/>
  <c r="E10" i="23"/>
  <c r="B19" i="22"/>
  <c r="AL13" i="23"/>
  <c r="AL14" i="23"/>
  <c r="AM14" i="23" s="1"/>
  <c r="AN14" i="23" s="1"/>
  <c r="AL15" i="23"/>
  <c r="AL16" i="23"/>
  <c r="AL17" i="23"/>
  <c r="AM17" i="23" s="1"/>
  <c r="AN17" i="23" s="1"/>
  <c r="AL18" i="23"/>
  <c r="AM18" i="23" s="1"/>
  <c r="AN18" i="23" s="1"/>
  <c r="AL19" i="23"/>
  <c r="AL20" i="23"/>
  <c r="AL21" i="23"/>
  <c r="AM21" i="23" s="1"/>
  <c r="AN21" i="23" s="1"/>
  <c r="AL22" i="23"/>
  <c r="AM22" i="23" s="1"/>
  <c r="AN22" i="23" s="1"/>
  <c r="AL23" i="23"/>
  <c r="AM23" i="23" s="1"/>
  <c r="AL24" i="23"/>
  <c r="AM24" i="23" s="1"/>
  <c r="AL25" i="23"/>
  <c r="AM25" i="23" s="1"/>
  <c r="AL26" i="23"/>
  <c r="AM26" i="23" s="1"/>
  <c r="AL12" i="23"/>
  <c r="B226" i="22" l="1"/>
  <c r="E152" i="22"/>
  <c r="E153" i="22"/>
  <c r="I156" i="22"/>
  <c r="K161" i="22"/>
  <c r="K158" i="22"/>
  <c r="K160" i="22"/>
  <c r="I154" i="22"/>
  <c r="I150" i="22"/>
  <c r="K157" i="22"/>
  <c r="K159" i="22"/>
  <c r="I149" i="22"/>
  <c r="I155" i="22"/>
  <c r="E147" i="22"/>
  <c r="E151" i="22"/>
  <c r="E148" i="22"/>
  <c r="B225" i="22"/>
  <c r="E135" i="22"/>
  <c r="I131" i="22"/>
  <c r="I137" i="22"/>
  <c r="I132" i="22"/>
  <c r="I138" i="22"/>
  <c r="K139" i="22"/>
  <c r="K140" i="22"/>
  <c r="K141" i="22"/>
  <c r="K142" i="22"/>
  <c r="I136" i="22"/>
  <c r="K143" i="22"/>
  <c r="E134" i="22"/>
  <c r="E133" i="22"/>
  <c r="E129" i="22"/>
  <c r="E130" i="22"/>
  <c r="B221" i="22"/>
  <c r="E62" i="22"/>
  <c r="E63" i="22"/>
  <c r="I60" i="22"/>
  <c r="K67" i="22"/>
  <c r="K68" i="22"/>
  <c r="K70" i="22"/>
  <c r="K71" i="22"/>
  <c r="I59" i="22"/>
  <c r="K69" i="22"/>
  <c r="I65" i="22"/>
  <c r="I64" i="22"/>
  <c r="I66" i="22"/>
  <c r="E61" i="22"/>
  <c r="E58" i="22"/>
  <c r="E57" i="22"/>
  <c r="E26" i="22"/>
  <c r="E27" i="22"/>
  <c r="E21" i="22"/>
  <c r="E25" i="22"/>
  <c r="B220" i="22"/>
  <c r="K42" i="22"/>
  <c r="I40" i="22"/>
  <c r="K41" i="22"/>
  <c r="I39" i="22"/>
  <c r="B219" i="22"/>
  <c r="K24" i="22"/>
  <c r="I21" i="22"/>
  <c r="I23" i="22"/>
  <c r="E22" i="22"/>
  <c r="AN23" i="23"/>
  <c r="AN26" i="23"/>
  <c r="AN25" i="23"/>
  <c r="AN24" i="23"/>
  <c r="AM20" i="23"/>
  <c r="AN20" i="23" s="1"/>
  <c r="AM16" i="23"/>
  <c r="AN16" i="23" s="1"/>
  <c r="AM15" i="23"/>
  <c r="AN15" i="23" s="1"/>
  <c r="AM19" i="23"/>
  <c r="AN19" i="23" s="1"/>
  <c r="B1" i="22"/>
  <c r="I13" i="22" s="1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Z1" i="23"/>
  <c r="E9" i="22" l="1"/>
  <c r="E8" i="22"/>
  <c r="I10" i="22"/>
  <c r="K15" i="22"/>
  <c r="S49" i="22" s="1"/>
  <c r="T49" i="22" s="1"/>
  <c r="K17" i="22"/>
  <c r="E7" i="22"/>
  <c r="E3" i="22"/>
  <c r="K16" i="22"/>
  <c r="K13" i="22"/>
  <c r="I11" i="22"/>
  <c r="K14" i="22"/>
  <c r="S37" i="22" s="1"/>
  <c r="T37" i="22" s="1"/>
  <c r="I12" i="22"/>
  <c r="S79" i="22"/>
  <c r="T79" i="22" s="1"/>
  <c r="S5" i="22"/>
  <c r="T5" i="22" s="1"/>
  <c r="S65" i="22"/>
  <c r="T65" i="22" s="1"/>
  <c r="S20" i="22"/>
  <c r="T20" i="22" s="1"/>
  <c r="B218" i="22"/>
  <c r="E4" i="22"/>
  <c r="I5" i="22"/>
  <c r="I6" i="22"/>
  <c r="I3" i="22"/>
  <c r="B10" i="23"/>
  <c r="C5" i="23" s="1"/>
  <c r="E22" i="1" s="1"/>
  <c r="T60" i="23"/>
  <c r="T5" i="25"/>
  <c r="KF5" i="25"/>
  <c r="S14" i="22" l="1"/>
  <c r="T14" i="22" s="1"/>
  <c r="Q14" i="22"/>
  <c r="R14" i="22" s="1"/>
  <c r="S12" i="22"/>
  <c r="T12" i="22" s="1"/>
  <c r="S13" i="22"/>
  <c r="T13" i="22" s="1"/>
  <c r="Q12" i="22"/>
  <c r="R12" i="22" s="1"/>
  <c r="Q13" i="22"/>
  <c r="R13" i="22" s="1"/>
  <c r="Q146" i="22"/>
  <c r="R146" i="22" s="1"/>
  <c r="Q176" i="22"/>
  <c r="R176" i="22" s="1"/>
  <c r="Q26" i="22"/>
  <c r="R26" i="22" s="1"/>
  <c r="Q41" i="22"/>
  <c r="R41" i="22" s="1"/>
  <c r="Q191" i="22"/>
  <c r="R191" i="22" s="1"/>
  <c r="Q161" i="22"/>
  <c r="R161" i="22" s="1"/>
  <c r="Q116" i="22"/>
  <c r="R116" i="22" s="1"/>
  <c r="Q56" i="22"/>
  <c r="R56" i="22" s="1"/>
  <c r="Q131" i="22"/>
  <c r="R131" i="22" s="1"/>
  <c r="Q101" i="22"/>
  <c r="R101" i="22" s="1"/>
  <c r="Q71" i="22"/>
  <c r="R71" i="22" s="1"/>
  <c r="Q86" i="22"/>
  <c r="R86" i="22" s="1"/>
  <c r="Q11" i="22"/>
  <c r="R11" i="22" s="1"/>
  <c r="S131" i="22"/>
  <c r="T131" i="22" s="1"/>
  <c r="S26" i="22"/>
  <c r="T26" i="22" s="1"/>
  <c r="S41" i="22"/>
  <c r="T41" i="22" s="1"/>
  <c r="S86" i="22"/>
  <c r="T86" i="22" s="1"/>
  <c r="S56" i="22"/>
  <c r="T56" i="22" s="1"/>
  <c r="S11" i="22"/>
  <c r="T11" i="22" s="1"/>
  <c r="S101" i="22"/>
  <c r="T101" i="22" s="1"/>
  <c r="S116" i="22"/>
  <c r="T116" i="22" s="1"/>
  <c r="S71" i="22"/>
  <c r="T71" i="22" s="1"/>
  <c r="S176" i="22"/>
  <c r="T176" i="22" s="1"/>
  <c r="S191" i="22"/>
  <c r="T191" i="22" s="1"/>
  <c r="S161" i="22"/>
  <c r="T161" i="22" s="1"/>
  <c r="S146" i="22"/>
  <c r="T146" i="22" s="1"/>
  <c r="Q40" i="22"/>
  <c r="R40" i="22" s="1"/>
  <c r="Q55" i="22"/>
  <c r="R55" i="22" s="1"/>
  <c r="Q115" i="22"/>
  <c r="R115" i="22" s="1"/>
  <c r="Q130" i="22"/>
  <c r="R130" i="22" s="1"/>
  <c r="Q145" i="22"/>
  <c r="R145" i="22" s="1"/>
  <c r="Q25" i="22"/>
  <c r="R25" i="22" s="1"/>
  <c r="Q85" i="22"/>
  <c r="R85" i="22" s="1"/>
  <c r="Q70" i="22"/>
  <c r="R70" i="22" s="1"/>
  <c r="Q100" i="22"/>
  <c r="R100" i="22" s="1"/>
  <c r="Q175" i="22"/>
  <c r="R175" i="22" s="1"/>
  <c r="Q160" i="22"/>
  <c r="R160" i="22" s="1"/>
  <c r="Q190" i="22"/>
  <c r="R190" i="22" s="1"/>
  <c r="Q10" i="22"/>
  <c r="R10" i="22" s="1"/>
  <c r="S115" i="22"/>
  <c r="T115" i="22" s="1"/>
  <c r="S10" i="22"/>
  <c r="T10" i="22" s="1"/>
  <c r="S130" i="22"/>
  <c r="T130" i="22" s="1"/>
  <c r="S70" i="22"/>
  <c r="T70" i="22" s="1"/>
  <c r="S85" i="22"/>
  <c r="T85" i="22" s="1"/>
  <c r="S175" i="22"/>
  <c r="T175" i="22" s="1"/>
  <c r="S145" i="22"/>
  <c r="T145" i="22" s="1"/>
  <c r="S160" i="22"/>
  <c r="T160" i="22" s="1"/>
  <c r="S25" i="22"/>
  <c r="T25" i="22" s="1"/>
  <c r="S100" i="22"/>
  <c r="T100" i="22" s="1"/>
  <c r="S40" i="22"/>
  <c r="T40" i="22" s="1"/>
  <c r="S55" i="22"/>
  <c r="T55" i="22" s="1"/>
  <c r="S190" i="22"/>
  <c r="T190" i="22" s="1"/>
  <c r="Q143" i="22"/>
  <c r="R143" i="22" s="1"/>
  <c r="Q158" i="22"/>
  <c r="R158" i="22" s="1"/>
  <c r="Q173" i="22"/>
  <c r="R173" i="22" s="1"/>
  <c r="Q98" i="22"/>
  <c r="R98" i="22" s="1"/>
  <c r="Q68" i="22"/>
  <c r="R68" i="22" s="1"/>
  <c r="Q113" i="22"/>
  <c r="R113" i="22" s="1"/>
  <c r="Q23" i="22"/>
  <c r="R23" i="22" s="1"/>
  <c r="Q38" i="22"/>
  <c r="R38" i="22" s="1"/>
  <c r="Q128" i="22"/>
  <c r="R128" i="22" s="1"/>
  <c r="Q83" i="22"/>
  <c r="R83" i="22" s="1"/>
  <c r="Q53" i="22"/>
  <c r="R53" i="22" s="1"/>
  <c r="Q188" i="22"/>
  <c r="R188" i="22" s="1"/>
  <c r="Q8" i="22"/>
  <c r="R8" i="22" s="1"/>
  <c r="S143" i="22"/>
  <c r="T143" i="22" s="1"/>
  <c r="S128" i="22"/>
  <c r="T128" i="22" s="1"/>
  <c r="S68" i="22"/>
  <c r="T68" i="22" s="1"/>
  <c r="S98" i="22"/>
  <c r="T98" i="22" s="1"/>
  <c r="S113" i="22"/>
  <c r="T113" i="22" s="1"/>
  <c r="S23" i="22"/>
  <c r="T23" i="22" s="1"/>
  <c r="S38" i="22"/>
  <c r="T38" i="22" s="1"/>
  <c r="S8" i="22"/>
  <c r="T8" i="22" s="1"/>
  <c r="S83" i="22"/>
  <c r="T83" i="22" s="1"/>
  <c r="S53" i="22"/>
  <c r="T53" i="22" s="1"/>
  <c r="S188" i="22"/>
  <c r="T188" i="22" s="1"/>
  <c r="S173" i="22"/>
  <c r="T173" i="22" s="1"/>
  <c r="S158" i="22"/>
  <c r="T158" i="22" s="1"/>
  <c r="S22" i="22"/>
  <c r="T22" i="22" s="1"/>
  <c r="S7" i="22"/>
  <c r="T7" i="22" s="1"/>
  <c r="S82" i="22"/>
  <c r="T82" i="22" s="1"/>
  <c r="S67" i="22"/>
  <c r="T67" i="22" s="1"/>
  <c r="S52" i="22"/>
  <c r="T52" i="22" s="1"/>
  <c r="Q112" i="22"/>
  <c r="R112" i="22" s="1"/>
  <c r="Q142" i="22"/>
  <c r="R142" i="22" s="1"/>
  <c r="Q97" i="22"/>
  <c r="R97" i="22" s="1"/>
  <c r="Q157" i="22"/>
  <c r="R157" i="22" s="1"/>
  <c r="Q127" i="22"/>
  <c r="R127" i="22" s="1"/>
  <c r="Q187" i="22"/>
  <c r="R187" i="22" s="1"/>
  <c r="Q172" i="22"/>
  <c r="R172" i="22" s="1"/>
  <c r="S142" i="22"/>
  <c r="T142" i="22" s="1"/>
  <c r="S97" i="22"/>
  <c r="T97" i="22" s="1"/>
  <c r="S172" i="22"/>
  <c r="T172" i="22" s="1"/>
  <c r="S112" i="22"/>
  <c r="T112" i="22" s="1"/>
  <c r="S127" i="22"/>
  <c r="T127" i="22" s="1"/>
  <c r="S187" i="22"/>
  <c r="T187" i="22" s="1"/>
  <c r="S157" i="22"/>
  <c r="T157" i="22" s="1"/>
  <c r="S80" i="22"/>
  <c r="T80" i="22" s="1"/>
  <c r="S50" i="22"/>
  <c r="T50" i="22" s="1"/>
  <c r="S35" i="22"/>
  <c r="T35" i="22" s="1"/>
  <c r="Q185" i="22"/>
  <c r="R185" i="22" s="1"/>
  <c r="Q110" i="22"/>
  <c r="R110" i="22" s="1"/>
  <c r="Q140" i="22"/>
  <c r="R140" i="22" s="1"/>
  <c r="Q170" i="22"/>
  <c r="R170" i="22" s="1"/>
  <c r="Q155" i="22"/>
  <c r="R155" i="22" s="1"/>
  <c r="Q125" i="22"/>
  <c r="R125" i="22" s="1"/>
  <c r="Q95" i="22"/>
  <c r="R95" i="22" s="1"/>
  <c r="S110" i="22"/>
  <c r="T110" i="22" s="1"/>
  <c r="S125" i="22"/>
  <c r="T125" i="22" s="1"/>
  <c r="S140" i="22"/>
  <c r="T140" i="22" s="1"/>
  <c r="S170" i="22"/>
  <c r="T170" i="22" s="1"/>
  <c r="S185" i="22"/>
  <c r="T185" i="22" s="1"/>
  <c r="S95" i="22"/>
  <c r="T95" i="22" s="1"/>
  <c r="S155" i="22"/>
  <c r="T155" i="22" s="1"/>
  <c r="S34" i="22"/>
  <c r="T34" i="22" s="1"/>
  <c r="S4" i="22"/>
  <c r="T4" i="22" s="1"/>
  <c r="S64" i="22"/>
  <c r="T64" i="22" s="1"/>
  <c r="S19" i="22"/>
  <c r="T19" i="22" s="1"/>
  <c r="Q124" i="22"/>
  <c r="R124" i="22" s="1"/>
  <c r="Q169" i="22"/>
  <c r="R169" i="22" s="1"/>
  <c r="Q109" i="22"/>
  <c r="R109" i="22" s="1"/>
  <c r="Q139" i="22"/>
  <c r="R139" i="22" s="1"/>
  <c r="Q184" i="22"/>
  <c r="R184" i="22" s="1"/>
  <c r="Q94" i="22"/>
  <c r="R94" i="22" s="1"/>
  <c r="Q154" i="22"/>
  <c r="R154" i="22" s="1"/>
  <c r="S169" i="22"/>
  <c r="T169" i="22" s="1"/>
  <c r="S94" i="22"/>
  <c r="T94" i="22" s="1"/>
  <c r="S184" i="22"/>
  <c r="T184" i="22" s="1"/>
  <c r="S109" i="22"/>
  <c r="T109" i="22" s="1"/>
  <c r="S124" i="22"/>
  <c r="T124" i="22" s="1"/>
  <c r="S154" i="22"/>
  <c r="T154" i="22" s="1"/>
  <c r="S139" i="22"/>
  <c r="T139" i="22" s="1"/>
  <c r="S81" i="22"/>
  <c r="T81" i="22" s="1"/>
  <c r="S48" i="22"/>
  <c r="T48" i="22" s="1"/>
  <c r="S36" i="22"/>
  <c r="T36" i="22" s="1"/>
  <c r="Q39" i="22"/>
  <c r="R39" i="22" s="1"/>
  <c r="Q114" i="22"/>
  <c r="R114" i="22" s="1"/>
  <c r="Q189" i="22"/>
  <c r="R189" i="22" s="1"/>
  <c r="Q129" i="22"/>
  <c r="R129" i="22" s="1"/>
  <c r="Q144" i="22"/>
  <c r="R144" i="22" s="1"/>
  <c r="Q69" i="22"/>
  <c r="R69" i="22" s="1"/>
  <c r="Q84" i="22"/>
  <c r="R84" i="22" s="1"/>
  <c r="Q219" i="22"/>
  <c r="R219" i="22" s="1"/>
  <c r="Q204" i="22"/>
  <c r="R204" i="22" s="1"/>
  <c r="Q54" i="22"/>
  <c r="R54" i="22" s="1"/>
  <c r="Q174" i="22"/>
  <c r="R174" i="22" s="1"/>
  <c r="Q24" i="22"/>
  <c r="R24" i="22" s="1"/>
  <c r="Q159" i="22"/>
  <c r="R159" i="22" s="1"/>
  <c r="Q99" i="22"/>
  <c r="R99" i="22" s="1"/>
  <c r="Q9" i="22"/>
  <c r="R9" i="22" s="1"/>
  <c r="S21" i="22"/>
  <c r="T21" i="22" s="1"/>
  <c r="S51" i="22"/>
  <c r="T51" i="22" s="1"/>
  <c r="S9" i="22"/>
  <c r="T9" i="22" s="1"/>
  <c r="S114" i="22"/>
  <c r="T114" i="22" s="1"/>
  <c r="S189" i="22"/>
  <c r="T189" i="22" s="1"/>
  <c r="S129" i="22"/>
  <c r="T129" i="22" s="1"/>
  <c r="S144" i="22"/>
  <c r="T144" i="22" s="1"/>
  <c r="S84" i="22"/>
  <c r="T84" i="22" s="1"/>
  <c r="S219" i="22"/>
  <c r="T219" i="22" s="1"/>
  <c r="S204" i="22"/>
  <c r="T204" i="22" s="1"/>
  <c r="S54" i="22"/>
  <c r="T54" i="22" s="1"/>
  <c r="S69" i="22"/>
  <c r="T69" i="22" s="1"/>
  <c r="S24" i="22"/>
  <c r="T24" i="22" s="1"/>
  <c r="S174" i="22"/>
  <c r="T174" i="22" s="1"/>
  <c r="S159" i="22"/>
  <c r="T159" i="22" s="1"/>
  <c r="S99" i="22"/>
  <c r="T99" i="22" s="1"/>
  <c r="S39" i="22"/>
  <c r="T39" i="22" s="1"/>
  <c r="S66" i="22"/>
  <c r="T66" i="22" s="1"/>
  <c r="S6" i="22"/>
  <c r="T6" i="22" s="1"/>
  <c r="Q186" i="22"/>
  <c r="R186" i="22" s="1"/>
  <c r="Q111" i="22"/>
  <c r="R111" i="22" s="1"/>
  <c r="Q171" i="22"/>
  <c r="R171" i="22" s="1"/>
  <c r="Q126" i="22"/>
  <c r="R126" i="22" s="1"/>
  <c r="Q141" i="22"/>
  <c r="R141" i="22" s="1"/>
  <c r="Q216" i="22"/>
  <c r="R216" i="22" s="1"/>
  <c r="Q156" i="22"/>
  <c r="R156" i="22" s="1"/>
  <c r="Q96" i="22"/>
  <c r="R96" i="22" s="1"/>
  <c r="Q201" i="22"/>
  <c r="R201" i="22" s="1"/>
  <c r="S156" i="22"/>
  <c r="T156" i="22" s="1"/>
  <c r="S216" i="22"/>
  <c r="T216" i="22" s="1"/>
  <c r="S96" i="22"/>
  <c r="T96" i="22" s="1"/>
  <c r="S186" i="22"/>
  <c r="T186" i="22" s="1"/>
  <c r="S201" i="22"/>
  <c r="T201" i="22" s="1"/>
  <c r="S111" i="22"/>
  <c r="T111" i="22" s="1"/>
  <c r="S141" i="22"/>
  <c r="T141" i="22" s="1"/>
  <c r="S126" i="22"/>
  <c r="T126" i="22" s="1"/>
  <c r="S171" i="22"/>
  <c r="T171" i="22" s="1"/>
  <c r="F171" i="22"/>
  <c r="G171" i="22" s="1"/>
  <c r="F165" i="22"/>
  <c r="G165" i="22" s="1"/>
  <c r="F170" i="22"/>
  <c r="G170" i="22" s="1"/>
  <c r="F169" i="22"/>
  <c r="G169" i="22" s="1"/>
  <c r="F166" i="22"/>
  <c r="G166" i="22" s="1"/>
  <c r="F152" i="22"/>
  <c r="G152" i="22" s="1"/>
  <c r="F151" i="22"/>
  <c r="G151" i="22" s="1"/>
  <c r="F147" i="22"/>
  <c r="G147" i="22" s="1"/>
  <c r="F153" i="22"/>
  <c r="G153" i="22" s="1"/>
  <c r="F148" i="22"/>
  <c r="G148" i="22" s="1"/>
  <c r="F135" i="22"/>
  <c r="G135" i="22" s="1"/>
  <c r="F134" i="22"/>
  <c r="G134" i="22" s="1"/>
  <c r="F130" i="22"/>
  <c r="G130" i="22" s="1"/>
  <c r="F129" i="22"/>
  <c r="G129" i="22" s="1"/>
  <c r="F133" i="22"/>
  <c r="G133" i="22" s="1"/>
  <c r="F117" i="22"/>
  <c r="G117" i="22" s="1"/>
  <c r="F116" i="22"/>
  <c r="G116" i="22" s="1"/>
  <c r="F111" i="22"/>
  <c r="G111" i="22" s="1"/>
  <c r="F115" i="22"/>
  <c r="G115" i="22" s="1"/>
  <c r="F112" i="22"/>
  <c r="G112" i="22" s="1"/>
  <c r="F98" i="22"/>
  <c r="G98" i="22" s="1"/>
  <c r="F97" i="22"/>
  <c r="G97" i="22" s="1"/>
  <c r="F94" i="22"/>
  <c r="G94" i="22" s="1"/>
  <c r="F99" i="22"/>
  <c r="G99" i="22" s="1"/>
  <c r="F93" i="22"/>
  <c r="G93" i="22" s="1"/>
  <c r="F80" i="22"/>
  <c r="G80" i="22" s="1"/>
  <c r="F81" i="22"/>
  <c r="G81" i="22" s="1"/>
  <c r="F79" i="22"/>
  <c r="G79" i="22" s="1"/>
  <c r="F76" i="22"/>
  <c r="G76" i="22" s="1"/>
  <c r="F75" i="22"/>
  <c r="G75" i="22" s="1"/>
  <c r="F62" i="22"/>
  <c r="G62" i="22" s="1"/>
  <c r="F63" i="22"/>
  <c r="G63" i="22" s="1"/>
  <c r="F57" i="22"/>
  <c r="G57" i="22" s="1"/>
  <c r="F61" i="22"/>
  <c r="G61" i="22" s="1"/>
  <c r="F58" i="22"/>
  <c r="G58" i="22" s="1"/>
  <c r="F3" i="22"/>
  <c r="G3" i="22" s="1"/>
  <c r="F44" i="22"/>
  <c r="G44" i="22" s="1"/>
  <c r="F45" i="22"/>
  <c r="G45" i="22" s="1"/>
  <c r="F43" i="22"/>
  <c r="G43" i="22" s="1"/>
  <c r="F39" i="22"/>
  <c r="G39" i="22" s="1"/>
  <c r="S33" i="22"/>
  <c r="T33" i="22" s="1"/>
  <c r="S183" i="22"/>
  <c r="T183" i="22" s="1"/>
  <c r="S123" i="22"/>
  <c r="T123" i="22" s="1"/>
  <c r="S18" i="22"/>
  <c r="T18" i="22" s="1"/>
  <c r="S3" i="22"/>
  <c r="T3" i="22" s="1"/>
  <c r="S78" i="22"/>
  <c r="T78" i="22" s="1"/>
  <c r="S108" i="22"/>
  <c r="T108" i="22" s="1"/>
  <c r="S63" i="22"/>
  <c r="T63" i="22" s="1"/>
  <c r="S153" i="22"/>
  <c r="T153" i="22" s="1"/>
  <c r="S93" i="22"/>
  <c r="T93" i="22" s="1"/>
  <c r="S213" i="22"/>
  <c r="T213" i="22" s="1"/>
  <c r="S138" i="22"/>
  <c r="T138" i="22" s="1"/>
  <c r="S168" i="22"/>
  <c r="T168" i="22" s="1"/>
  <c r="S198" i="22"/>
  <c r="T198" i="22" s="1"/>
  <c r="F9" i="22"/>
  <c r="G9" i="22" s="1"/>
  <c r="F25" i="22"/>
  <c r="G25" i="22" s="1"/>
  <c r="F27" i="22"/>
  <c r="G27" i="22" s="1"/>
  <c r="F8" i="22"/>
  <c r="G8" i="22" s="1"/>
  <c r="F21" i="22"/>
  <c r="G21" i="22" s="1"/>
  <c r="F26" i="22"/>
  <c r="G26" i="22" s="1"/>
  <c r="F40" i="22"/>
  <c r="G40" i="22" s="1"/>
  <c r="F7" i="22"/>
  <c r="G7" i="22" s="1"/>
  <c r="Q213" i="22"/>
  <c r="R213" i="22" s="1"/>
  <c r="Q183" i="22"/>
  <c r="R183" i="22" s="1"/>
  <c r="Q168" i="22"/>
  <c r="R168" i="22" s="1"/>
  <c r="Q123" i="22"/>
  <c r="R123" i="22" s="1"/>
  <c r="Q138" i="22"/>
  <c r="R138" i="22" s="1"/>
  <c r="Q108" i="22"/>
  <c r="R108" i="22" s="1"/>
  <c r="Q153" i="22"/>
  <c r="R153" i="22" s="1"/>
  <c r="Q198" i="22"/>
  <c r="R198" i="22" s="1"/>
  <c r="Q52" i="22"/>
  <c r="R52" i="22" s="1"/>
  <c r="Q37" i="22"/>
  <c r="R37" i="22" s="1"/>
  <c r="Q22" i="22"/>
  <c r="R22" i="22" s="1"/>
  <c r="Q67" i="22"/>
  <c r="R67" i="22" s="1"/>
  <c r="Q82" i="22"/>
  <c r="R82" i="22" s="1"/>
  <c r="Q7" i="22"/>
  <c r="R7" i="22" s="1"/>
  <c r="Q35" i="22"/>
  <c r="R35" i="22" s="1"/>
  <c r="Q80" i="22"/>
  <c r="R80" i="22" s="1"/>
  <c r="Q65" i="22"/>
  <c r="R65" i="22" s="1"/>
  <c r="Q50" i="22"/>
  <c r="R50" i="22" s="1"/>
  <c r="Q20" i="22"/>
  <c r="R20" i="22" s="1"/>
  <c r="Q5" i="22"/>
  <c r="R5" i="22" s="1"/>
  <c r="Q93" i="22"/>
  <c r="R93" i="22" s="1"/>
  <c r="Q49" i="22"/>
  <c r="R49" i="22" s="1"/>
  <c r="Q81" i="22"/>
  <c r="R81" i="22" s="1"/>
  <c r="Q48" i="22"/>
  <c r="R48" i="22" s="1"/>
  <c r="Q78" i="22"/>
  <c r="R78" i="22" s="1"/>
  <c r="Q21" i="22"/>
  <c r="R21" i="22" s="1"/>
  <c r="Q34" i="22"/>
  <c r="R34" i="22" s="1"/>
  <c r="Q64" i="22"/>
  <c r="R64" i="22" s="1"/>
  <c r="Q63" i="22"/>
  <c r="R63" i="22" s="1"/>
  <c r="Q33" i="22"/>
  <c r="R33" i="22" s="1"/>
  <c r="Q66" i="22"/>
  <c r="R66" i="22" s="1"/>
  <c r="Q51" i="22"/>
  <c r="R51" i="22" s="1"/>
  <c r="Q36" i="22"/>
  <c r="R36" i="22" s="1"/>
  <c r="Q19" i="22"/>
  <c r="R19" i="22" s="1"/>
  <c r="Q79" i="22"/>
  <c r="R79" i="22" s="1"/>
  <c r="Q18" i="22"/>
  <c r="R18" i="22" s="1"/>
  <c r="Q4" i="22"/>
  <c r="R4" i="22" s="1"/>
  <c r="Q6" i="22"/>
  <c r="R6" i="22" s="1"/>
  <c r="Q3" i="22"/>
  <c r="F4" i="22"/>
  <c r="G4" i="22" s="1"/>
  <c r="F22" i="22"/>
  <c r="G22" i="22" s="1"/>
  <c r="C225" i="22"/>
  <c r="D225" i="22" s="1"/>
  <c r="C223" i="22"/>
  <c r="D223" i="22" s="1"/>
  <c r="C218" i="22"/>
  <c r="D218" i="22" s="1"/>
  <c r="C226" i="22"/>
  <c r="C224" i="22"/>
  <c r="C220" i="22"/>
  <c r="C221" i="22"/>
  <c r="C229" i="22"/>
  <c r="D229" i="22" s="1"/>
  <c r="C222" i="22"/>
  <c r="C219" i="22"/>
  <c r="C227" i="22"/>
  <c r="D227" i="22" s="1"/>
  <c r="C228" i="2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15" i="2"/>
  <c r="AG15" i="2"/>
  <c r="O35" i="21"/>
  <c r="AG35" i="21"/>
  <c r="AA35" i="21"/>
  <c r="D226" i="22" l="1"/>
  <c r="D219" i="22"/>
  <c r="D224" i="22"/>
  <c r="R180" i="22"/>
  <c r="T90" i="22"/>
  <c r="R195" i="22"/>
  <c r="T75" i="22"/>
  <c r="R135" i="22"/>
  <c r="T120" i="22"/>
  <c r="R210" i="22"/>
  <c r="T60" i="22"/>
  <c r="T165" i="22"/>
  <c r="T105" i="22"/>
  <c r="T195" i="22"/>
  <c r="R165" i="22"/>
  <c r="T180" i="22"/>
  <c r="T15" i="22"/>
  <c r="N30" i="23" s="1"/>
  <c r="R105" i="22"/>
  <c r="T30" i="22"/>
  <c r="R120" i="22"/>
  <c r="R150" i="22"/>
  <c r="T135" i="22"/>
  <c r="R225" i="22"/>
  <c r="T45" i="22"/>
  <c r="T225" i="22"/>
  <c r="T210" i="22"/>
  <c r="T150" i="22"/>
  <c r="D228" i="22"/>
  <c r="B34" i="23"/>
  <c r="B37" i="23"/>
  <c r="B36" i="23"/>
  <c r="B39" i="23"/>
  <c r="B44" i="23"/>
  <c r="B30" i="23"/>
  <c r="B35" i="23"/>
  <c r="B43" i="23"/>
  <c r="B42" i="23"/>
  <c r="B32" i="23"/>
  <c r="B41" i="23"/>
  <c r="B40" i="23"/>
  <c r="B38" i="23"/>
  <c r="B33" i="23"/>
  <c r="B31" i="23"/>
  <c r="D222" i="22"/>
  <c r="D221" i="22"/>
  <c r="R45" i="22"/>
  <c r="R30" i="22"/>
  <c r="D220" i="22"/>
  <c r="R60" i="22"/>
  <c r="R3" i="22"/>
  <c r="R90" i="22"/>
  <c r="R75" i="22"/>
  <c r="N39" i="23" l="1"/>
  <c r="N44" i="23"/>
  <c r="N31" i="23"/>
  <c r="N36" i="23"/>
  <c r="N34" i="23"/>
  <c r="N40" i="23"/>
  <c r="N32" i="23"/>
  <c r="N41" i="23"/>
  <c r="N38" i="23"/>
  <c r="N42" i="23"/>
  <c r="N35" i="23"/>
  <c r="N33" i="23"/>
  <c r="N43" i="23"/>
  <c r="N37" i="23"/>
  <c r="R15" i="22"/>
  <c r="H30" i="23" s="1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H42" i="23" l="1"/>
  <c r="H33" i="23"/>
  <c r="H36" i="23"/>
  <c r="H44" i="23"/>
  <c r="H35" i="23"/>
  <c r="H40" i="23"/>
  <c r="H39" i="23"/>
  <c r="H34" i="23"/>
  <c r="H37" i="23"/>
  <c r="H38" i="23"/>
  <c r="H32" i="23"/>
  <c r="H43" i="23"/>
  <c r="H41" i="23"/>
  <c r="H31" i="23"/>
  <c r="AG14" i="2"/>
  <c r="E23" i="1" s="1"/>
  <c r="U5" i="25"/>
  <c r="AH16" i="2" l="1"/>
  <c r="AM13" i="23" s="1"/>
  <c r="AN13" i="23" s="1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15" i="2"/>
  <c r="AM12" i="23" s="1"/>
  <c r="AN12" i="23" s="1"/>
  <c r="AF13" i="2"/>
  <c r="U9" i="3" l="1"/>
  <c r="Q25" i="1"/>
  <c r="Q19" i="1"/>
  <c r="T30" i="23" l="1"/>
  <c r="X17" i="21"/>
  <c r="X19" i="21"/>
  <c r="X20" i="21"/>
  <c r="X21" i="21"/>
  <c r="X22" i="21"/>
  <c r="X23" i="21"/>
  <c r="X24" i="21"/>
  <c r="X25" i="21"/>
  <c r="X26" i="21"/>
  <c r="X27" i="21"/>
  <c r="X28" i="21"/>
  <c r="X29" i="21"/>
  <c r="X30" i="21"/>
  <c r="X31" i="21"/>
  <c r="X32" i="21"/>
  <c r="X33" i="21"/>
  <c r="X18" i="21"/>
  <c r="X35" i="21" l="1"/>
  <c r="E12" i="21" s="1"/>
  <c r="AC2" i="22" s="1"/>
  <c r="F6" i="21"/>
  <c r="C3" i="24"/>
  <c r="B3" i="24"/>
  <c r="AD2" i="22" l="1"/>
  <c r="AE2" i="22"/>
  <c r="AE19" i="22" s="1"/>
  <c r="AF29" i="23" s="1"/>
  <c r="AC17" i="22"/>
  <c r="C18" i="24"/>
  <c r="AH17" i="9"/>
  <c r="AH15" i="9"/>
  <c r="AH9" i="9"/>
  <c r="AH3" i="9"/>
  <c r="AH14" i="9"/>
  <c r="AH8" i="9"/>
  <c r="AH13" i="9"/>
  <c r="AH7" i="9"/>
  <c r="AH6" i="9"/>
  <c r="AH16" i="9"/>
  <c r="AH4" i="9"/>
  <c r="AH12" i="9"/>
  <c r="AH11" i="9"/>
  <c r="AH5" i="9"/>
  <c r="AH10" i="9"/>
  <c r="Q18" i="1"/>
  <c r="E24" i="1"/>
  <c r="AE26" i="1"/>
  <c r="Y1" i="3"/>
  <c r="AE11" i="1"/>
  <c r="Q9" i="1"/>
  <c r="AE7" i="2"/>
  <c r="AC5" i="25"/>
  <c r="V5" i="25"/>
  <c r="G5" i="25"/>
  <c r="Y5" i="25"/>
  <c r="AF30" i="23" l="1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C9" i="1" l="1"/>
  <c r="X9" i="1"/>
  <c r="AR10" i="2" l="1"/>
  <c r="AR6" i="2"/>
  <c r="T32" i="23" l="1"/>
  <c r="T33" i="23" l="1"/>
  <c r="T34" i="23" l="1"/>
  <c r="T41" i="23" l="1"/>
  <c r="T39" i="23"/>
  <c r="T36" i="23"/>
  <c r="T40" i="23"/>
  <c r="T38" i="23" l="1"/>
  <c r="T42" i="23"/>
  <c r="T37" i="23"/>
  <c r="T43" i="23"/>
  <c r="T35" i="23"/>
  <c r="T44" i="23"/>
  <c r="T31" i="23"/>
  <c r="T45" i="23" l="1"/>
  <c r="T65" i="23" s="1"/>
  <c r="KH5" i="25"/>
  <c r="IN5" i="25"/>
  <c r="KG5" i="25"/>
</calcChain>
</file>

<file path=xl/sharedStrings.xml><?xml version="1.0" encoding="utf-8"?>
<sst xmlns="http://schemas.openxmlformats.org/spreadsheetml/2006/main" count="3324" uniqueCount="732">
  <si>
    <t>様式１</t>
    <rPh sb="0" eb="2">
      <t>ヨウシキ</t>
    </rPh>
    <phoneticPr fontId="4"/>
  </si>
  <si>
    <t>学校コード</t>
    <rPh sb="0" eb="2">
      <t>がっこう</t>
    </rPh>
    <phoneticPr fontId="4" type="Hiragana" alignment="distributed"/>
  </si>
  <si>
    <t>実施校名</t>
    <rPh sb="0" eb="2">
      <t>ジッシ</t>
    </rPh>
    <rPh sb="2" eb="3">
      <t>コウ</t>
    </rPh>
    <rPh sb="3" eb="4">
      <t>メイ</t>
    </rPh>
    <phoneticPr fontId="4"/>
  </si>
  <si>
    <t>担当者名</t>
    <rPh sb="0" eb="4">
      <t>ふりがな</t>
    </rPh>
    <phoneticPr fontId="4" type="Hiragana" alignment="distributed"/>
  </si>
  <si>
    <t>TEL</t>
    <phoneticPr fontId="4"/>
  </si>
  <si>
    <t>様式２</t>
    <rPh sb="0" eb="2">
      <t>ヨウシキ</t>
    </rPh>
    <phoneticPr fontId="4"/>
  </si>
  <si>
    <t>都道府県・
政令指定都市名</t>
    <phoneticPr fontId="4"/>
  </si>
  <si>
    <t>月</t>
    <rPh sb="0" eb="1">
      <t>ガツ</t>
    </rPh>
    <phoneticPr fontId="4"/>
  </si>
  <si>
    <t>講師
に○</t>
    <rPh sb="0" eb="2">
      <t>コウシ</t>
    </rPh>
    <phoneticPr fontId="4"/>
  </si>
  <si>
    <t>生年月日</t>
    <rPh sb="0" eb="4">
      <t>セイネンガッピ</t>
    </rPh>
    <phoneticPr fontId="3"/>
  </si>
  <si>
    <t>様式3</t>
    <rPh sb="0" eb="2">
      <t>ヨウシキ</t>
    </rPh>
    <phoneticPr fontId="4"/>
  </si>
  <si>
    <t>実施会場</t>
    <rPh sb="0" eb="2">
      <t>じっし</t>
    </rPh>
    <rPh sb="2" eb="4">
      <t>かいじょう</t>
    </rPh>
    <phoneticPr fontId="4" type="Hiragana" alignment="distributed"/>
  </si>
  <si>
    <t>実施分野</t>
    <rPh sb="0" eb="2">
      <t>ジッシ</t>
    </rPh>
    <rPh sb="2" eb="4">
      <t>ブンヤ</t>
    </rPh>
    <phoneticPr fontId="4"/>
  </si>
  <si>
    <t>大項目</t>
    <rPh sb="0" eb="3">
      <t>ダイコウモク</t>
    </rPh>
    <phoneticPr fontId="4"/>
  </si>
  <si>
    <t>中項目</t>
    <rPh sb="0" eb="1">
      <t>チュウ</t>
    </rPh>
    <rPh sb="1" eb="3">
      <t>コウモク</t>
    </rPh>
    <phoneticPr fontId="4"/>
  </si>
  <si>
    <t>実施回数</t>
    <phoneticPr fontId="4"/>
  </si>
  <si>
    <t>回</t>
    <rPh sb="0" eb="1">
      <t>カイ</t>
    </rPh>
    <phoneticPr fontId="4"/>
  </si>
  <si>
    <t>所属団体</t>
    <rPh sb="0" eb="4">
      <t>ショゾクダンタイ</t>
    </rPh>
    <phoneticPr fontId="3"/>
  </si>
  <si>
    <t>学校との関係</t>
    <rPh sb="0" eb="2">
      <t>がっこう</t>
    </rPh>
    <rPh sb="4" eb="5">
      <t>せき</t>
    </rPh>
    <rPh sb="5" eb="6">
      <t>かかり</t>
    </rPh>
    <phoneticPr fontId="4" type="Hiragana" alignment="distributed"/>
  </si>
  <si>
    <t>分</t>
    <rPh sb="0" eb="1">
      <t>フン</t>
    </rPh>
    <phoneticPr fontId="4"/>
  </si>
  <si>
    <t>合計</t>
    <rPh sb="0" eb="2">
      <t>ゴウケイ</t>
    </rPh>
    <phoneticPr fontId="4"/>
  </si>
  <si>
    <t>様式4</t>
    <rPh sb="0" eb="2">
      <t>ヨウシキ</t>
    </rPh>
    <phoneticPr fontId="4"/>
  </si>
  <si>
    <t>実施日</t>
    <rPh sb="0" eb="3">
      <t>ジッシビ</t>
    </rPh>
    <phoneticPr fontId="4"/>
  </si>
  <si>
    <t>種別</t>
    <rPh sb="0" eb="2">
      <t>シュベツ</t>
    </rPh>
    <phoneticPr fontId="4"/>
  </si>
  <si>
    <t>円</t>
    <rPh sb="0" eb="1">
      <t>エン</t>
    </rPh>
    <phoneticPr fontId="4"/>
  </si>
  <si>
    <t>項目または業者名</t>
    <rPh sb="0" eb="2">
      <t>コウモク</t>
    </rPh>
    <rPh sb="5" eb="7">
      <t>ギョウシャ</t>
    </rPh>
    <rPh sb="7" eb="8">
      <t>メイ</t>
    </rPh>
    <phoneticPr fontId="4"/>
  </si>
  <si>
    <t>単価</t>
    <rPh sb="0" eb="2">
      <t>タンカ</t>
    </rPh>
    <phoneticPr fontId="4"/>
  </si>
  <si>
    <t>（単位）</t>
    <rPh sb="1" eb="3">
      <t>タンイ</t>
    </rPh>
    <phoneticPr fontId="4"/>
  </si>
  <si>
    <t>講演等諸雑費合計（ｃ）</t>
    <rPh sb="0" eb="3">
      <t>コウエントウ</t>
    </rPh>
    <rPh sb="3" eb="4">
      <t>ショ</t>
    </rPh>
    <rPh sb="4" eb="6">
      <t>ザッピ</t>
    </rPh>
    <rPh sb="6" eb="8">
      <t>ゴウケイ</t>
    </rPh>
    <phoneticPr fontId="4"/>
  </si>
  <si>
    <t>総合計（ａ＋ｂ＋ｃ）</t>
    <rPh sb="0" eb="1">
      <t>ソウ</t>
    </rPh>
    <rPh sb="1" eb="3">
      <t>ゴウケイ</t>
    </rPh>
    <phoneticPr fontId="4"/>
  </si>
  <si>
    <t>ふりがな</t>
    <phoneticPr fontId="4"/>
  </si>
  <si>
    <t>学校名</t>
    <rPh sb="0" eb="2">
      <t>ガッコウ</t>
    </rPh>
    <rPh sb="2" eb="3">
      <t>メイ</t>
    </rPh>
    <phoneticPr fontId="4"/>
  </si>
  <si>
    <t>日付</t>
    <rPh sb="0" eb="1">
      <t>ヒ</t>
    </rPh>
    <rPh sb="1" eb="2">
      <t>ヅケ</t>
    </rPh>
    <phoneticPr fontId="4"/>
  </si>
  <si>
    <t>移動区間</t>
    <rPh sb="0" eb="2">
      <t>イドウ</t>
    </rPh>
    <rPh sb="2" eb="4">
      <t>クカン</t>
    </rPh>
    <phoneticPr fontId="4"/>
  </si>
  <si>
    <t>※交通機関名</t>
    <rPh sb="1" eb="3">
      <t>コウツウ</t>
    </rPh>
    <rPh sb="3" eb="5">
      <t>キカン</t>
    </rPh>
    <rPh sb="5" eb="6">
      <t>メイ</t>
    </rPh>
    <phoneticPr fontId="4"/>
  </si>
  <si>
    <t>※距離
(㎞)</t>
    <rPh sb="1" eb="2">
      <t>キョ</t>
    </rPh>
    <rPh sb="2" eb="3">
      <t>リ</t>
    </rPh>
    <phoneticPr fontId="4"/>
  </si>
  <si>
    <t>運賃
乗車券</t>
    <rPh sb="0" eb="1">
      <t>ウン</t>
    </rPh>
    <rPh sb="1" eb="2">
      <t>チン</t>
    </rPh>
    <phoneticPr fontId="4"/>
  </si>
  <si>
    <t>特急
急行料金</t>
    <rPh sb="0" eb="1">
      <t>トク</t>
    </rPh>
    <rPh sb="1" eb="2">
      <t>キュウ</t>
    </rPh>
    <phoneticPr fontId="4"/>
  </si>
  <si>
    <t>日当</t>
    <rPh sb="0" eb="1">
      <t>ヒ</t>
    </rPh>
    <rPh sb="1" eb="2">
      <t>トウ</t>
    </rPh>
    <phoneticPr fontId="4"/>
  </si>
  <si>
    <t>宿泊費</t>
    <rPh sb="0" eb="1">
      <t>ヤド</t>
    </rPh>
    <rPh sb="1" eb="2">
      <t>ハク</t>
    </rPh>
    <rPh sb="2" eb="3">
      <t>ヒ</t>
    </rPh>
    <phoneticPr fontId="4"/>
  </si>
  <si>
    <t>宿泊地</t>
    <rPh sb="0" eb="3">
      <t>シュクハクチ</t>
    </rPh>
    <phoneticPr fontId="4"/>
  </si>
  <si>
    <t>発地</t>
    <rPh sb="0" eb="1">
      <t>ハツ</t>
    </rPh>
    <rPh sb="1" eb="2">
      <t>チ</t>
    </rPh>
    <phoneticPr fontId="4"/>
  </si>
  <si>
    <t>着地</t>
    <rPh sb="0" eb="2">
      <t>チャクチチ</t>
    </rPh>
    <phoneticPr fontId="4"/>
  </si>
  <si>
    <t>(備　考)</t>
    <rPh sb="1" eb="2">
      <t>ビ</t>
    </rPh>
    <rPh sb="3" eb="4">
      <t>コウ</t>
    </rPh>
    <phoneticPr fontId="4"/>
  </si>
  <si>
    <t>名</t>
    <rPh sb="0" eb="1">
      <t>メイ</t>
    </rPh>
    <phoneticPr fontId="4"/>
  </si>
  <si>
    <t>メール</t>
    <phoneticPr fontId="4"/>
  </si>
  <si>
    <t>音楽</t>
    <rPh sb="0" eb="2">
      <t>オンガク</t>
    </rPh>
    <phoneticPr fontId="4"/>
  </si>
  <si>
    <t>演劇</t>
    <rPh sb="0" eb="2">
      <t>エンゲキ</t>
    </rPh>
    <phoneticPr fontId="4"/>
  </si>
  <si>
    <t>舞踊</t>
    <rPh sb="0" eb="2">
      <t>ブヨウ</t>
    </rPh>
    <phoneticPr fontId="4"/>
  </si>
  <si>
    <t>大衆芸能</t>
    <rPh sb="0" eb="2">
      <t>タイシュウ</t>
    </rPh>
    <rPh sb="2" eb="4">
      <t>ゲイノウ</t>
    </rPh>
    <phoneticPr fontId="4"/>
  </si>
  <si>
    <t>美術</t>
    <rPh sb="0" eb="2">
      <t>ビジュツ</t>
    </rPh>
    <phoneticPr fontId="4"/>
  </si>
  <si>
    <t>伝統芸能</t>
    <rPh sb="0" eb="2">
      <t>デントウ</t>
    </rPh>
    <rPh sb="2" eb="4">
      <t>ゲイノウ</t>
    </rPh>
    <phoneticPr fontId="4"/>
  </si>
  <si>
    <t>文学</t>
    <rPh sb="0" eb="2">
      <t>ブンガク</t>
    </rPh>
    <phoneticPr fontId="4"/>
  </si>
  <si>
    <t>生活文化</t>
    <rPh sb="0" eb="2">
      <t>セイカツ</t>
    </rPh>
    <rPh sb="2" eb="4">
      <t>ブンカ</t>
    </rPh>
    <phoneticPr fontId="4"/>
  </si>
  <si>
    <t>メディア芸術</t>
    <rPh sb="4" eb="6">
      <t>ゲイジュツ</t>
    </rPh>
    <phoneticPr fontId="4"/>
  </si>
  <si>
    <t>NO</t>
    <phoneticPr fontId="4"/>
  </si>
  <si>
    <t>A　ピアノ</t>
    <phoneticPr fontId="4"/>
  </si>
  <si>
    <t>A　現代劇</t>
    <rPh sb="2" eb="4">
      <t>ゲンダイ</t>
    </rPh>
    <rPh sb="4" eb="5">
      <t>ゲキ</t>
    </rPh>
    <phoneticPr fontId="4"/>
  </si>
  <si>
    <t>A　バレエ</t>
    <phoneticPr fontId="4"/>
  </si>
  <si>
    <t>A　落語</t>
    <rPh sb="2" eb="4">
      <t>ラクゴ</t>
    </rPh>
    <phoneticPr fontId="4"/>
  </si>
  <si>
    <t>A　洋画</t>
    <rPh sb="2" eb="4">
      <t>ヨウガ</t>
    </rPh>
    <phoneticPr fontId="4"/>
  </si>
  <si>
    <t>A　歌舞伎</t>
    <rPh sb="2" eb="5">
      <t>カブキ</t>
    </rPh>
    <phoneticPr fontId="4"/>
  </si>
  <si>
    <t>A　俳句</t>
    <rPh sb="2" eb="4">
      <t>ハイク</t>
    </rPh>
    <phoneticPr fontId="4"/>
  </si>
  <si>
    <t>A　囲碁</t>
    <rPh sb="2" eb="4">
      <t>イゴ</t>
    </rPh>
    <phoneticPr fontId="4"/>
  </si>
  <si>
    <t>北海道</t>
    <phoneticPr fontId="3"/>
  </si>
  <si>
    <t>B　声楽</t>
    <rPh sb="2" eb="4">
      <t>セイガク</t>
    </rPh>
    <phoneticPr fontId="4"/>
  </si>
  <si>
    <t>B　ミュージカル</t>
    <phoneticPr fontId="4"/>
  </si>
  <si>
    <t>B　現代舞踊</t>
    <rPh sb="2" eb="4">
      <t>ゲンダイ</t>
    </rPh>
    <rPh sb="4" eb="6">
      <t>ブヨウ</t>
    </rPh>
    <phoneticPr fontId="4"/>
  </si>
  <si>
    <t>B　講談</t>
    <rPh sb="2" eb="4">
      <t>コウダン</t>
    </rPh>
    <phoneticPr fontId="4"/>
  </si>
  <si>
    <t>B　日本画</t>
    <rPh sb="2" eb="5">
      <t>ニホンガ</t>
    </rPh>
    <phoneticPr fontId="4"/>
  </si>
  <si>
    <t>B　能楽</t>
    <rPh sb="2" eb="4">
      <t>ノウガク</t>
    </rPh>
    <phoneticPr fontId="4"/>
  </si>
  <si>
    <t>B　朗読</t>
    <rPh sb="2" eb="4">
      <t>ロウドク</t>
    </rPh>
    <phoneticPr fontId="4"/>
  </si>
  <si>
    <t>B　将棋</t>
    <rPh sb="2" eb="4">
      <t>ショウギ</t>
    </rPh>
    <phoneticPr fontId="4"/>
  </si>
  <si>
    <t>B　映画</t>
    <rPh sb="2" eb="4">
      <t>エイガ</t>
    </rPh>
    <phoneticPr fontId="4"/>
  </si>
  <si>
    <t>青森県</t>
  </si>
  <si>
    <t>C　弦楽器</t>
    <rPh sb="2" eb="5">
      <t>ゲンガッキ</t>
    </rPh>
    <phoneticPr fontId="4"/>
  </si>
  <si>
    <t>C　人形劇</t>
    <rPh sb="2" eb="5">
      <t>ニンギョウゲキ</t>
    </rPh>
    <phoneticPr fontId="4"/>
  </si>
  <si>
    <t>C　身体表現</t>
    <rPh sb="2" eb="4">
      <t>シンタイ</t>
    </rPh>
    <rPh sb="4" eb="6">
      <t>ヒョウゲン</t>
    </rPh>
    <phoneticPr fontId="4"/>
  </si>
  <si>
    <t>C　漫才</t>
    <rPh sb="2" eb="4">
      <t>マンザイ</t>
    </rPh>
    <phoneticPr fontId="4"/>
  </si>
  <si>
    <t>C　版画</t>
    <rPh sb="2" eb="4">
      <t>ハンガ</t>
    </rPh>
    <phoneticPr fontId="4"/>
  </si>
  <si>
    <t>C　人形浄瑠璃</t>
    <rPh sb="2" eb="4">
      <t>ニンギョウ</t>
    </rPh>
    <rPh sb="4" eb="7">
      <t>ジョウルリ</t>
    </rPh>
    <phoneticPr fontId="4"/>
  </si>
  <si>
    <t>C　その他</t>
    <rPh sb="4" eb="5">
      <t>タ</t>
    </rPh>
    <phoneticPr fontId="4"/>
  </si>
  <si>
    <t>C　華道</t>
    <rPh sb="2" eb="4">
      <t>カドウ</t>
    </rPh>
    <phoneticPr fontId="4"/>
  </si>
  <si>
    <t>C　アニメーション</t>
    <phoneticPr fontId="4"/>
  </si>
  <si>
    <t>岩手県</t>
  </si>
  <si>
    <t>D　パーカッション</t>
    <phoneticPr fontId="4"/>
  </si>
  <si>
    <t>D　児童劇</t>
    <rPh sb="2" eb="5">
      <t>ジドウゲキ</t>
    </rPh>
    <phoneticPr fontId="3"/>
  </si>
  <si>
    <t>D　その他</t>
    <rPh sb="4" eb="5">
      <t>タ</t>
    </rPh>
    <phoneticPr fontId="4"/>
  </si>
  <si>
    <t>D　浪曲</t>
    <rPh sb="2" eb="4">
      <t>ロウキョク</t>
    </rPh>
    <phoneticPr fontId="4"/>
  </si>
  <si>
    <t>D　彫刻</t>
    <rPh sb="2" eb="4">
      <t>チョウコク</t>
    </rPh>
    <phoneticPr fontId="4"/>
  </si>
  <si>
    <t>D　日本舞踊</t>
    <rPh sb="2" eb="4">
      <t>ニホン</t>
    </rPh>
    <rPh sb="4" eb="6">
      <t>ブヨウ</t>
    </rPh>
    <phoneticPr fontId="4"/>
  </si>
  <si>
    <t>D　茶道</t>
    <rPh sb="2" eb="4">
      <t>サドウ</t>
    </rPh>
    <phoneticPr fontId="4"/>
  </si>
  <si>
    <t>D　マンガ</t>
    <phoneticPr fontId="4"/>
  </si>
  <si>
    <t>宮城県</t>
  </si>
  <si>
    <t>E　管楽器</t>
    <rPh sb="2" eb="5">
      <t>カンガッキ</t>
    </rPh>
    <phoneticPr fontId="4"/>
  </si>
  <si>
    <t>E　その他</t>
    <rPh sb="4" eb="5">
      <t>タ</t>
    </rPh>
    <phoneticPr fontId="4"/>
  </si>
  <si>
    <t>E　書</t>
    <rPh sb="2" eb="3">
      <t>ショ</t>
    </rPh>
    <phoneticPr fontId="4"/>
  </si>
  <si>
    <t>E　和太鼓</t>
    <rPh sb="2" eb="3">
      <t>ワ</t>
    </rPh>
    <rPh sb="3" eb="5">
      <t>ダイコ</t>
    </rPh>
    <phoneticPr fontId="4"/>
  </si>
  <si>
    <t>E　和装</t>
    <rPh sb="2" eb="4">
      <t>ワソウ</t>
    </rPh>
    <phoneticPr fontId="4"/>
  </si>
  <si>
    <t>E　映像</t>
    <rPh sb="2" eb="4">
      <t>エイゾウ</t>
    </rPh>
    <phoneticPr fontId="4"/>
  </si>
  <si>
    <t>秋田県</t>
  </si>
  <si>
    <t>F　合唱</t>
    <rPh sb="2" eb="4">
      <t>ガッショウ</t>
    </rPh>
    <phoneticPr fontId="3"/>
  </si>
  <si>
    <t>F　写真</t>
    <rPh sb="2" eb="4">
      <t>シャシン</t>
    </rPh>
    <phoneticPr fontId="4"/>
  </si>
  <si>
    <t>F　箏</t>
    <rPh sb="2" eb="3">
      <t>コト</t>
    </rPh>
    <phoneticPr fontId="4"/>
  </si>
  <si>
    <t>F　食文化</t>
    <rPh sb="2" eb="5">
      <t>ショクブンカ</t>
    </rPh>
    <phoneticPr fontId="4"/>
  </si>
  <si>
    <t>F　その他</t>
    <rPh sb="4" eb="5">
      <t>タ</t>
    </rPh>
    <phoneticPr fontId="4"/>
  </si>
  <si>
    <t>山形県</t>
  </si>
  <si>
    <t>G　オーケストラ等</t>
    <rPh sb="8" eb="9">
      <t>トウ</t>
    </rPh>
    <phoneticPr fontId="3"/>
  </si>
  <si>
    <t>G　その他</t>
    <rPh sb="4" eb="5">
      <t>タ</t>
    </rPh>
    <phoneticPr fontId="4"/>
  </si>
  <si>
    <t>G　三味線</t>
    <rPh sb="2" eb="5">
      <t>シャミセン</t>
    </rPh>
    <phoneticPr fontId="4"/>
  </si>
  <si>
    <t>福島県</t>
  </si>
  <si>
    <t>H　音楽劇（オペラ）</t>
    <rPh sb="2" eb="5">
      <t>オンガクゲキ</t>
    </rPh>
    <phoneticPr fontId="3"/>
  </si>
  <si>
    <t>茨城県</t>
  </si>
  <si>
    <t>I　その他</t>
    <phoneticPr fontId="3"/>
  </si>
  <si>
    <t>栃木県</t>
  </si>
  <si>
    <t>群馬県</t>
  </si>
  <si>
    <t>埼玉県</t>
  </si>
  <si>
    <t>航空機</t>
    <phoneticPr fontId="3"/>
  </si>
  <si>
    <t>千葉県</t>
  </si>
  <si>
    <t>JR特急あり</t>
    <phoneticPr fontId="3"/>
  </si>
  <si>
    <t>東京都</t>
  </si>
  <si>
    <t>JR特急なし</t>
    <phoneticPr fontId="3"/>
  </si>
  <si>
    <t>神奈川県</t>
  </si>
  <si>
    <t>私鉄特急あり</t>
    <phoneticPr fontId="3"/>
  </si>
  <si>
    <t>新潟県</t>
  </si>
  <si>
    <t>私鉄特急なし</t>
    <phoneticPr fontId="3"/>
  </si>
  <si>
    <t>富山県</t>
  </si>
  <si>
    <t>船</t>
    <phoneticPr fontId="3"/>
  </si>
  <si>
    <t>石川県</t>
  </si>
  <si>
    <t>路線バス</t>
  </si>
  <si>
    <t>福井県</t>
  </si>
  <si>
    <t>自家用車</t>
  </si>
  <si>
    <t>山梨県</t>
  </si>
  <si>
    <t>高速代</t>
    <rPh sb="0" eb="3">
      <t>コウソクダイ</t>
    </rPh>
    <phoneticPr fontId="3"/>
  </si>
  <si>
    <t>長野県</t>
  </si>
  <si>
    <t>自家用車(同乗)</t>
  </si>
  <si>
    <t>岐阜県</t>
  </si>
  <si>
    <t>運搬車(同乗)</t>
  </si>
  <si>
    <t>静岡県</t>
  </si>
  <si>
    <t>徒歩</t>
  </si>
  <si>
    <t>愛知県</t>
  </si>
  <si>
    <t>その他</t>
    <phoneticPr fontId="3"/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</si>
  <si>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</si>
  <si>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</si>
  <si>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</si>
  <si>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</si>
  <si>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</si>
  <si>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</si>
  <si>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</si>
  <si>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</si>
  <si>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</si>
  <si>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</si>
  <si>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</si>
  <si>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</si>
  <si>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</si>
  <si>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</si>
  <si>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</si>
  <si>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</si>
  <si>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</si>
  <si>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</si>
  <si>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</si>
  <si>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</si>
  <si>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</si>
  <si>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</si>
  <si>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</si>
  <si>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</si>
  <si>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</si>
  <si>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</si>
  <si>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</si>
  <si>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</si>
  <si>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</si>
  <si>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</si>
  <si>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</si>
  <si>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</si>
  <si>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</si>
  <si>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</si>
  <si>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</si>
  <si>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</si>
  <si>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</si>
  <si>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</si>
  <si>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</si>
  <si>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</si>
  <si>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</si>
  <si>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</si>
  <si>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</si>
  <si>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</si>
  <si>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ふりがな</t>
    <phoneticPr fontId="4"/>
  </si>
  <si>
    <t>メール</t>
    <phoneticPr fontId="4"/>
  </si>
  <si>
    <t>大項目</t>
    <rPh sb="0" eb="3">
      <t>ダイコウモク</t>
    </rPh>
    <phoneticPr fontId="3"/>
  </si>
  <si>
    <t>都道府県</t>
    <phoneticPr fontId="4"/>
  </si>
  <si>
    <t>学年単位</t>
    <phoneticPr fontId="4"/>
  </si>
  <si>
    <t>その他</t>
    <phoneticPr fontId="4"/>
  </si>
  <si>
    <t>学級単位</t>
    <phoneticPr fontId="4"/>
  </si>
  <si>
    <t>1年生</t>
    <phoneticPr fontId="3"/>
  </si>
  <si>
    <t>2年生</t>
    <phoneticPr fontId="3"/>
  </si>
  <si>
    <t>3年生</t>
    <phoneticPr fontId="3"/>
  </si>
  <si>
    <t>4年生</t>
    <phoneticPr fontId="3"/>
  </si>
  <si>
    <t>5年生</t>
    <phoneticPr fontId="3"/>
  </si>
  <si>
    <t>6年生</t>
    <phoneticPr fontId="3"/>
  </si>
  <si>
    <t>（　　）年生</t>
    <phoneticPr fontId="3"/>
  </si>
  <si>
    <t>教科の位置付け</t>
    <rPh sb="0" eb="2">
      <t>キョウカ</t>
    </rPh>
    <rPh sb="3" eb="6">
      <t>イチヅ</t>
    </rPh>
    <phoneticPr fontId="4"/>
  </si>
  <si>
    <t>教科名</t>
    <rPh sb="0" eb="2">
      <t>キョウカ</t>
    </rPh>
    <rPh sb="2" eb="3">
      <t>メイ</t>
    </rPh>
    <phoneticPr fontId="4"/>
  </si>
  <si>
    <t>A　メディアアート</t>
    <phoneticPr fontId="4"/>
  </si>
  <si>
    <t>教科</t>
    <phoneticPr fontId="4"/>
  </si>
  <si>
    <t>道徳</t>
    <rPh sb="0" eb="2">
      <t>ドウトク</t>
    </rPh>
    <phoneticPr fontId="4"/>
  </si>
  <si>
    <t>総合的な学習の時間</t>
    <rPh sb="7" eb="9">
      <t>ジカン</t>
    </rPh>
    <phoneticPr fontId="4"/>
  </si>
  <si>
    <t>特別活動</t>
    <phoneticPr fontId="4"/>
  </si>
  <si>
    <t>その他</t>
    <phoneticPr fontId="4"/>
  </si>
  <si>
    <t>国語</t>
    <phoneticPr fontId="4"/>
  </si>
  <si>
    <t>社会</t>
    <phoneticPr fontId="4"/>
  </si>
  <si>
    <t>算数／数学</t>
    <rPh sb="3" eb="5">
      <t>スウガク</t>
    </rPh>
    <phoneticPr fontId="4"/>
  </si>
  <si>
    <t>理科</t>
    <phoneticPr fontId="4"/>
  </si>
  <si>
    <t>生活</t>
    <phoneticPr fontId="4"/>
  </si>
  <si>
    <t>音楽</t>
    <phoneticPr fontId="4"/>
  </si>
  <si>
    <t>図画工作</t>
    <phoneticPr fontId="4"/>
  </si>
  <si>
    <t>家庭・技術</t>
    <rPh sb="3" eb="5">
      <t>ギジュツ</t>
    </rPh>
    <phoneticPr fontId="4"/>
  </si>
  <si>
    <t>体育／保健体育</t>
    <rPh sb="3" eb="7">
      <t>ホケンタイイク</t>
    </rPh>
    <phoneticPr fontId="4"/>
  </si>
  <si>
    <t>外国語</t>
    <rPh sb="0" eb="3">
      <t>ガイコクゴ</t>
    </rPh>
    <phoneticPr fontId="4"/>
  </si>
  <si>
    <t>会場</t>
    <rPh sb="0" eb="2">
      <t>カイジョウ</t>
    </rPh>
    <phoneticPr fontId="4"/>
  </si>
  <si>
    <t>実施校の教室・体育館</t>
    <rPh sb="0" eb="2">
      <t>ジッシ</t>
    </rPh>
    <rPh sb="2" eb="3">
      <t>コウ</t>
    </rPh>
    <rPh sb="4" eb="6">
      <t>キョウシツ</t>
    </rPh>
    <rPh sb="7" eb="10">
      <t>タイイクカン</t>
    </rPh>
    <phoneticPr fontId="4"/>
  </si>
  <si>
    <t>合同開催校の教室・体育館</t>
    <rPh sb="0" eb="4">
      <t>ゴウドウカイサイ</t>
    </rPh>
    <rPh sb="4" eb="5">
      <t>コウ</t>
    </rPh>
    <rPh sb="6" eb="8">
      <t>キョウシツ</t>
    </rPh>
    <rPh sb="9" eb="12">
      <t>タイイクカン</t>
    </rPh>
    <phoneticPr fontId="4"/>
  </si>
  <si>
    <t>文化施設等</t>
    <rPh sb="0" eb="2">
      <t>ブンカ</t>
    </rPh>
    <rPh sb="2" eb="4">
      <t>シセツ</t>
    </rPh>
    <rPh sb="4" eb="5">
      <t>トウ</t>
    </rPh>
    <phoneticPr fontId="4"/>
  </si>
  <si>
    <t>参加単位を記入してください　※25文字以内</t>
    <rPh sb="0" eb="2">
      <t>サンカ</t>
    </rPh>
    <rPh sb="2" eb="4">
      <t>タンイ</t>
    </rPh>
    <rPh sb="5" eb="7">
      <t>キニュウ</t>
    </rPh>
    <rPh sb="17" eb="19">
      <t>モジ</t>
    </rPh>
    <rPh sb="19" eb="21">
      <t>イナイ</t>
    </rPh>
    <phoneticPr fontId="3"/>
  </si>
  <si>
    <t>学級（1年1組等）を記入してください　※25文字以内</t>
    <rPh sb="0" eb="2">
      <t>ガッキュウ</t>
    </rPh>
    <rPh sb="4" eb="5">
      <t>ネン</t>
    </rPh>
    <rPh sb="6" eb="7">
      <t>クミ</t>
    </rPh>
    <rPh sb="7" eb="8">
      <t>ナド</t>
    </rPh>
    <rPh sb="10" eb="12">
      <t>キニュウ</t>
    </rPh>
    <phoneticPr fontId="4"/>
  </si>
  <si>
    <t>専門分野</t>
    <rPh sb="0" eb="2">
      <t>センモン</t>
    </rPh>
    <rPh sb="2" eb="4">
      <t>ブンヤ</t>
    </rPh>
    <phoneticPr fontId="3"/>
  </si>
  <si>
    <t>活動年数</t>
    <rPh sb="0" eb="4">
      <t>カツドウネンスウ</t>
    </rPh>
    <phoneticPr fontId="3"/>
  </si>
  <si>
    <t>年</t>
    <rPh sb="0" eb="1">
      <t>ネン</t>
    </rPh>
    <phoneticPr fontId="3"/>
  </si>
  <si>
    <t>氏名（本名）</t>
    <rPh sb="0" eb="2">
      <t>シメイ</t>
    </rPh>
    <rPh sb="3" eb="5">
      <t>ホンミョウ</t>
    </rPh>
    <phoneticPr fontId="3"/>
  </si>
  <si>
    <t>芸名・活動名</t>
    <rPh sb="0" eb="2">
      <t>ゲイメイ</t>
    </rPh>
    <rPh sb="3" eb="6">
      <t>カツドウメイ</t>
    </rPh>
    <phoneticPr fontId="4"/>
  </si>
  <si>
    <t>交通機関名</t>
    <rPh sb="0" eb="5">
      <t>コウツウキカンメイ</t>
    </rPh>
    <phoneticPr fontId="4"/>
  </si>
  <si>
    <t>H　邦楽</t>
    <rPh sb="2" eb="4">
      <t>ホウガク</t>
    </rPh>
    <phoneticPr fontId="4"/>
  </si>
  <si>
    <t>I　その他</t>
    <rPh sb="4" eb="5">
      <t>タ</t>
    </rPh>
    <phoneticPr fontId="4"/>
  </si>
  <si>
    <t>参加予定の芸術家が15名を超える場合は別紙にまとめて御提出ください。</t>
    <rPh sb="0" eb="4">
      <t>サンカヨテイ</t>
    </rPh>
    <rPh sb="5" eb="8">
      <t>ゲイジュツカ</t>
    </rPh>
    <rPh sb="11" eb="12">
      <t>メイ</t>
    </rPh>
    <rPh sb="13" eb="14">
      <t>コ</t>
    </rPh>
    <rPh sb="16" eb="18">
      <t>バアイ</t>
    </rPh>
    <rPh sb="19" eb="21">
      <t>ベッシ</t>
    </rPh>
    <rPh sb="26" eb="27">
      <t>ゴ</t>
    </rPh>
    <rPh sb="27" eb="29">
      <t>テイシュツ</t>
    </rPh>
    <phoneticPr fontId="3"/>
  </si>
  <si>
    <t>※決定通知以降の項目変更や、見積業者からの変更は認められません。</t>
    <rPh sb="1" eb="3">
      <t>ケッテイ</t>
    </rPh>
    <rPh sb="3" eb="5">
      <t>ツウチ</t>
    </rPh>
    <rPh sb="5" eb="7">
      <t>イコウ</t>
    </rPh>
    <rPh sb="8" eb="10">
      <t>コウモク</t>
    </rPh>
    <rPh sb="10" eb="12">
      <t>ヘンコウ</t>
    </rPh>
    <rPh sb="14" eb="16">
      <t>ミツモリ</t>
    </rPh>
    <rPh sb="16" eb="18">
      <t>ギョウシャ</t>
    </rPh>
    <rPh sb="21" eb="23">
      <t>ヘンコウ</t>
    </rPh>
    <rPh sb="24" eb="25">
      <t>ミト</t>
    </rPh>
    <phoneticPr fontId="4"/>
  </si>
  <si>
    <t>※本事業で得た個人情報は、本事業内のみで使用します。</t>
    <phoneticPr fontId="3"/>
  </si>
  <si>
    <t>※本事業で得た個人情報は、本事業内のみで使用します。</t>
    <phoneticPr fontId="3"/>
  </si>
  <si>
    <t>＊事務局より連絡する場合がありますので、つながりやすい連絡先を御記入ください。</t>
    <rPh sb="31" eb="32">
      <t>ゴ</t>
    </rPh>
    <phoneticPr fontId="3"/>
  </si>
  <si>
    <t>※転居等、出発地が現住所と異なる場合は出発地（駅名/バス停名）及びその理由を記入してください</t>
    <rPh sb="1" eb="3">
      <t>テンキョ</t>
    </rPh>
    <rPh sb="3" eb="4">
      <t>ナド</t>
    </rPh>
    <rPh sb="5" eb="8">
      <t>シュッパツチ</t>
    </rPh>
    <rPh sb="9" eb="12">
      <t>ゲンジュウショ</t>
    </rPh>
    <rPh sb="13" eb="14">
      <t>コト</t>
    </rPh>
    <rPh sb="16" eb="18">
      <t>バアイ</t>
    </rPh>
    <rPh sb="19" eb="21">
      <t>シュッパツ</t>
    </rPh>
    <rPh sb="21" eb="22">
      <t>チ</t>
    </rPh>
    <rPh sb="23" eb="24">
      <t>エキ</t>
    </rPh>
    <rPh sb="28" eb="29">
      <t>テイ</t>
    </rPh>
    <rPh sb="29" eb="30">
      <t>メイ</t>
    </rPh>
    <rPh sb="31" eb="32">
      <t>オヨ</t>
    </rPh>
    <rPh sb="35" eb="37">
      <t>リユウ</t>
    </rPh>
    <rPh sb="38" eb="40">
      <t>キニュウ</t>
    </rPh>
    <phoneticPr fontId="4"/>
  </si>
  <si>
    <t>次年度担当者が変更の場合でも、校内で情報共有の環境整備が出来ている</t>
    <rPh sb="7" eb="9">
      <t>ヘンコウ</t>
    </rPh>
    <rPh sb="10" eb="12">
      <t>バアイ</t>
    </rPh>
    <rPh sb="18" eb="20">
      <t>ジョウホウ</t>
    </rPh>
    <rPh sb="20" eb="22">
      <t>キョウユウ</t>
    </rPh>
    <rPh sb="23" eb="25">
      <t>カンキョウ</t>
    </rPh>
    <rPh sb="25" eb="27">
      <t>セイビ</t>
    </rPh>
    <phoneticPr fontId="3"/>
  </si>
  <si>
    <t>-</t>
    <phoneticPr fontId="3"/>
  </si>
  <si>
    <t>連絡可能時間帯</t>
    <rPh sb="0" eb="2">
      <t>レンラク</t>
    </rPh>
    <rPh sb="2" eb="4">
      <t>カノウ</t>
    </rPh>
    <rPh sb="4" eb="6">
      <t>ジカン</t>
    </rPh>
    <rPh sb="6" eb="7">
      <t>タイ</t>
    </rPh>
    <phoneticPr fontId="4"/>
  </si>
  <si>
    <t>全校児童生徒数</t>
    <rPh sb="0" eb="2">
      <t>ぜんこう</t>
    </rPh>
    <rPh sb="2" eb="4">
      <t>じどう</t>
    </rPh>
    <rPh sb="4" eb="6">
      <t>せいと</t>
    </rPh>
    <rPh sb="6" eb="7">
      <t>すう</t>
    </rPh>
    <phoneticPr fontId="4" type="Hiragana" alignment="distributed"/>
  </si>
  <si>
    <t>01</t>
    <phoneticPr fontId="4"/>
  </si>
  <si>
    <t>02</t>
    <phoneticPr fontId="4"/>
  </si>
  <si>
    <t>03</t>
    <phoneticPr fontId="4"/>
  </si>
  <si>
    <t>04</t>
    <phoneticPr fontId="4"/>
  </si>
  <si>
    <t>05</t>
    <phoneticPr fontId="4"/>
  </si>
  <si>
    <t>06</t>
    <phoneticPr fontId="4"/>
  </si>
  <si>
    <t>07</t>
    <phoneticPr fontId="4"/>
  </si>
  <si>
    <t>08</t>
    <phoneticPr fontId="4"/>
  </si>
  <si>
    <t>09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</si>
  <si>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</si>
  <si>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</si>
  <si>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</si>
  <si>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</si>
  <si>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</si>
  <si>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</si>
  <si>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</si>
  <si>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</si>
  <si>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</si>
  <si>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</si>
  <si>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</si>
  <si>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</si>
  <si>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</si>
  <si>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</si>
  <si>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</si>
  <si>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</si>
  <si>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</si>
  <si>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</si>
  <si>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</si>
  <si>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</si>
  <si>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</si>
  <si>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</si>
  <si>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</si>
  <si>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33</t>
    <phoneticPr fontId="4"/>
  </si>
  <si>
    <t>34</t>
    <phoneticPr fontId="4"/>
  </si>
  <si>
    <t>35</t>
    <phoneticPr fontId="4"/>
  </si>
  <si>
    <t>36</t>
    <phoneticPr fontId="4"/>
  </si>
  <si>
    <t>37</t>
    <phoneticPr fontId="4"/>
  </si>
  <si>
    <t>38</t>
    <phoneticPr fontId="4"/>
  </si>
  <si>
    <t>39</t>
    <phoneticPr fontId="4"/>
  </si>
  <si>
    <t>40</t>
    <phoneticPr fontId="4"/>
  </si>
  <si>
    <t>41</t>
    <phoneticPr fontId="4"/>
  </si>
  <si>
    <t>42</t>
    <phoneticPr fontId="4"/>
  </si>
  <si>
    <t>43</t>
    <phoneticPr fontId="4"/>
  </si>
  <si>
    <t>44</t>
    <phoneticPr fontId="4"/>
  </si>
  <si>
    <t>45</t>
    <phoneticPr fontId="4"/>
  </si>
  <si>
    <t>46</t>
    <phoneticPr fontId="4"/>
  </si>
  <si>
    <t>47</t>
    <phoneticPr fontId="4"/>
  </si>
  <si>
    <t>学校種CD</t>
    <rPh sb="0" eb="2">
      <t>ガッコウ</t>
    </rPh>
    <rPh sb="2" eb="3">
      <t>シュ</t>
    </rPh>
    <phoneticPr fontId="4"/>
  </si>
  <si>
    <t>学校種</t>
    <rPh sb="0" eb="2">
      <t>ガッコウ</t>
    </rPh>
    <rPh sb="2" eb="3">
      <t>タネ</t>
    </rPh>
    <phoneticPr fontId="4"/>
  </si>
  <si>
    <t>都道府県CD</t>
    <rPh sb="0" eb="4">
      <t>トドウフケン</t>
    </rPh>
    <phoneticPr fontId="4"/>
  </si>
  <si>
    <t>都道府県名</t>
    <rPh sb="0" eb="5">
      <t>トドウフケンメイ</t>
    </rPh>
    <phoneticPr fontId="4"/>
  </si>
  <si>
    <t>設置区分</t>
    <rPh sb="0" eb="4">
      <t>セッチクブン</t>
    </rPh>
    <phoneticPr fontId="4"/>
  </si>
  <si>
    <t>設置区分名</t>
    <rPh sb="0" eb="5">
      <t>セッチクブンメイ</t>
    </rPh>
    <phoneticPr fontId="4"/>
  </si>
  <si>
    <t>A1</t>
    <phoneticPr fontId="4"/>
  </si>
  <si>
    <t>幼稚園</t>
    <rPh sb="0" eb="3">
      <t>ヨウチエン</t>
    </rPh>
    <phoneticPr fontId="4"/>
  </si>
  <si>
    <t>北海道</t>
    <phoneticPr fontId="4"/>
  </si>
  <si>
    <t>1</t>
    <phoneticPr fontId="4"/>
  </si>
  <si>
    <t>国立</t>
    <rPh sb="0" eb="2">
      <t>コクリツ</t>
    </rPh>
    <phoneticPr fontId="4"/>
  </si>
  <si>
    <t>A2</t>
    <phoneticPr fontId="4"/>
  </si>
  <si>
    <t>2</t>
    <phoneticPr fontId="4"/>
  </si>
  <si>
    <t>B1</t>
    <phoneticPr fontId="4"/>
  </si>
  <si>
    <t>3</t>
    <phoneticPr fontId="4"/>
  </si>
  <si>
    <t>C1</t>
    <phoneticPr fontId="4"/>
  </si>
  <si>
    <t>C2</t>
    <phoneticPr fontId="4"/>
  </si>
  <si>
    <t>D1</t>
    <phoneticPr fontId="4"/>
  </si>
  <si>
    <t>D2</t>
    <phoneticPr fontId="4"/>
  </si>
  <si>
    <t>E1</t>
    <phoneticPr fontId="4"/>
  </si>
  <si>
    <t>F1</t>
    <phoneticPr fontId="4"/>
  </si>
  <si>
    <t>F2</t>
    <phoneticPr fontId="4"/>
  </si>
  <si>
    <t>G1</t>
    <phoneticPr fontId="4"/>
  </si>
  <si>
    <t>幼保連携型認定こども園</t>
    <rPh sb="0" eb="7">
      <t>ヨウホレンケイガタニンテイ</t>
    </rPh>
    <rPh sb="10" eb="11">
      <t>エン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</si>
  <si>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</si>
  <si>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</si>
  <si>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義務教育学校</t>
    <rPh sb="0" eb="6">
      <t>ギムキョウイクガッコウ</t>
    </rPh>
    <phoneticPr fontId="4"/>
  </si>
  <si>
    <t>高等学校</t>
    <rPh sb="0" eb="4">
      <t>コウトウガッコウ</t>
    </rPh>
    <phoneticPr fontId="4"/>
  </si>
  <si>
    <t>中等教育学校</t>
    <rPh sb="0" eb="6">
      <t>チュウトウキョウイクガッコウ</t>
    </rPh>
    <phoneticPr fontId="4"/>
  </si>
  <si>
    <t>特別支援学校</t>
    <rPh sb="0" eb="6">
      <t>トクベツシエンガッコウ</t>
    </rPh>
    <phoneticPr fontId="4"/>
  </si>
  <si>
    <t>大学</t>
    <rPh sb="0" eb="2">
      <t>ダイガク</t>
    </rPh>
    <phoneticPr fontId="4"/>
  </si>
  <si>
    <t>短期大学</t>
    <rPh sb="0" eb="4">
      <t>タンキダイガク</t>
    </rPh>
    <phoneticPr fontId="4"/>
  </si>
  <si>
    <t>高等専門学校</t>
    <rPh sb="0" eb="6">
      <t>コウトウセンモンガッコウ</t>
    </rPh>
    <phoneticPr fontId="4"/>
  </si>
  <si>
    <t>専修学校</t>
    <rPh sb="0" eb="4">
      <t>センシュウガッコウ</t>
    </rPh>
    <phoneticPr fontId="4"/>
  </si>
  <si>
    <t>各種学校</t>
    <rPh sb="0" eb="4">
      <t>カクシュガッコウ</t>
    </rPh>
    <phoneticPr fontId="4"/>
  </si>
  <si>
    <t>H1</t>
    <phoneticPr fontId="4"/>
  </si>
  <si>
    <t>H2</t>
    <phoneticPr fontId="4"/>
  </si>
  <si>
    <t>青森県</t>
    <phoneticPr fontId="4"/>
  </si>
  <si>
    <t>岩手県</t>
    <phoneticPr fontId="4"/>
  </si>
  <si>
    <t>宮城県</t>
    <phoneticPr fontId="4"/>
  </si>
  <si>
    <t>秋田県</t>
    <phoneticPr fontId="4"/>
  </si>
  <si>
    <t>山形県</t>
    <phoneticPr fontId="4"/>
  </si>
  <si>
    <t>福島県</t>
    <phoneticPr fontId="4"/>
  </si>
  <si>
    <t>茨城県</t>
    <phoneticPr fontId="4"/>
  </si>
  <si>
    <t>栃木県</t>
    <phoneticPr fontId="4"/>
  </si>
  <si>
    <t>群馬県</t>
    <phoneticPr fontId="4"/>
  </si>
  <si>
    <t>埼玉県</t>
    <phoneticPr fontId="4"/>
  </si>
  <si>
    <t>千葉県</t>
    <phoneticPr fontId="4"/>
  </si>
  <si>
    <t>東京都</t>
    <phoneticPr fontId="4"/>
  </si>
  <si>
    <t>神奈川県</t>
    <phoneticPr fontId="4"/>
  </si>
  <si>
    <t>新潟県</t>
    <phoneticPr fontId="4"/>
  </si>
  <si>
    <t>富山県</t>
    <phoneticPr fontId="4"/>
  </si>
  <si>
    <t>石川県</t>
    <phoneticPr fontId="4"/>
  </si>
  <si>
    <t>福井県</t>
    <phoneticPr fontId="4"/>
  </si>
  <si>
    <t>山梨県</t>
    <phoneticPr fontId="4"/>
  </si>
  <si>
    <t>長野県</t>
    <phoneticPr fontId="4"/>
  </si>
  <si>
    <t>岐阜県</t>
    <phoneticPr fontId="4"/>
  </si>
  <si>
    <t>静岡県</t>
    <phoneticPr fontId="4"/>
  </si>
  <si>
    <t>愛知県</t>
    <phoneticPr fontId="4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</si>
  <si>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</si>
  <si>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</si>
  <si>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</si>
  <si>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</si>
  <si>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</si>
  <si>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奈良県</t>
    <phoneticPr fontId="4"/>
  </si>
  <si>
    <t>和歌山県</t>
    <phoneticPr fontId="4"/>
  </si>
  <si>
    <t>鳥取県</t>
    <phoneticPr fontId="4"/>
  </si>
  <si>
    <t>島根県</t>
    <phoneticPr fontId="4"/>
  </si>
  <si>
    <t>岡山県</t>
    <phoneticPr fontId="4"/>
  </si>
  <si>
    <t>広島県</t>
    <phoneticPr fontId="4"/>
  </si>
  <si>
    <t>山口県</t>
    <phoneticPr fontId="4"/>
  </si>
  <si>
    <t>徳島県</t>
    <phoneticPr fontId="4"/>
  </si>
  <si>
    <t>香川県</t>
    <phoneticPr fontId="4"/>
  </si>
  <si>
    <t>愛媛県</t>
    <phoneticPr fontId="4"/>
  </si>
  <si>
    <t>高知県</t>
    <phoneticPr fontId="4"/>
  </si>
  <si>
    <t>福岡県</t>
    <phoneticPr fontId="4"/>
  </si>
  <si>
    <t>佐賀県</t>
    <phoneticPr fontId="4"/>
  </si>
  <si>
    <t>長崎県</t>
    <phoneticPr fontId="4"/>
  </si>
  <si>
    <t>熊本県</t>
    <phoneticPr fontId="4"/>
  </si>
  <si>
    <t>大分県</t>
    <phoneticPr fontId="4"/>
  </si>
  <si>
    <t>宮崎県</t>
    <phoneticPr fontId="4"/>
  </si>
  <si>
    <t>鹿児島県</t>
    <phoneticPr fontId="4"/>
  </si>
  <si>
    <t>沖縄県</t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</si>
  <si>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</si>
  <si>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</si>
  <si>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所属団体名</t>
    <rPh sb="0" eb="2">
      <t>ショゾク</t>
    </rPh>
    <rPh sb="2" eb="5">
      <t>ダンタイメイ</t>
    </rPh>
    <phoneticPr fontId="3"/>
  </si>
  <si>
    <t>任意団体の場合はチェックをつけてください</t>
    <rPh sb="0" eb="4">
      <t>ニンイダンタイ</t>
    </rPh>
    <rPh sb="5" eb="7">
      <t>バアイ</t>
    </rPh>
    <phoneticPr fontId="3"/>
  </si>
  <si>
    <t>2.被派遣者略歴表</t>
    <rPh sb="2" eb="3">
      <t>ヒ</t>
    </rPh>
    <rPh sb="3" eb="6">
      <t>ハケンシャ</t>
    </rPh>
    <rPh sb="6" eb="8">
      <t>リャクレキ</t>
    </rPh>
    <rPh sb="8" eb="9">
      <t>ヒョウ</t>
    </rPh>
    <phoneticPr fontId="6"/>
  </si>
  <si>
    <t>学校名</t>
    <rPh sb="0" eb="3">
      <t>ガッコウメイ</t>
    </rPh>
    <phoneticPr fontId="3"/>
  </si>
  <si>
    <t>日現在</t>
    <rPh sb="0" eb="1">
      <t>ニチ</t>
    </rPh>
    <phoneticPr fontId="4"/>
  </si>
  <si>
    <t>備考欄</t>
    <rPh sb="0" eb="3">
      <t>ビコウラン</t>
    </rPh>
    <phoneticPr fontId="4"/>
  </si>
  <si>
    <t>法人番号：</t>
    <rPh sb="0" eb="4">
      <t>ホウジンバンゴウ</t>
    </rPh>
    <phoneticPr fontId="3"/>
  </si>
  <si>
    <t>被派遣者（講師）と学校とで連携が取れている</t>
    <rPh sb="0" eb="1">
      <t>ヒ</t>
    </rPh>
    <rPh sb="1" eb="4">
      <t>ハケンシャ</t>
    </rPh>
    <rPh sb="5" eb="7">
      <t>コウシ</t>
    </rPh>
    <rPh sb="9" eb="11">
      <t>ガッコウ</t>
    </rPh>
    <rPh sb="13" eb="15">
      <t>レンケイ</t>
    </rPh>
    <rPh sb="16" eb="17">
      <t>ト</t>
    </rPh>
    <phoneticPr fontId="3"/>
  </si>
  <si>
    <t>計</t>
    <rPh sb="0" eb="1">
      <t>ケイ</t>
    </rPh>
    <phoneticPr fontId="4"/>
  </si>
  <si>
    <t>1.実施希望校情報</t>
    <rPh sb="2" eb="4">
      <t>ジッシ</t>
    </rPh>
    <rPh sb="4" eb="6">
      <t>キボウ</t>
    </rPh>
    <rPh sb="6" eb="7">
      <t>コウ</t>
    </rPh>
    <rPh sb="7" eb="9">
      <t>ジョウホウ</t>
    </rPh>
    <phoneticPr fontId="6"/>
  </si>
  <si>
    <t>2.実施希望内容</t>
    <rPh sb="2" eb="4">
      <t>ジッシ</t>
    </rPh>
    <rPh sb="4" eb="6">
      <t>キボウ</t>
    </rPh>
    <rPh sb="6" eb="8">
      <t>ナイヨウ</t>
    </rPh>
    <phoneticPr fontId="6"/>
  </si>
  <si>
    <t>講師氏名</t>
    <rPh sb="0" eb="2">
      <t>コウシ</t>
    </rPh>
    <rPh sb="2" eb="4">
      <t>シメイ</t>
    </rPh>
    <phoneticPr fontId="4"/>
  </si>
  <si>
    <t>中項目</t>
    <rPh sb="0" eb="3">
      <t>チュウコウモク</t>
    </rPh>
    <phoneticPr fontId="4"/>
  </si>
  <si>
    <t>様式1</t>
    <phoneticPr fontId="4"/>
  </si>
  <si>
    <t>※様式2の内容を反映します</t>
    <rPh sb="1" eb="3">
      <t>ようしき</t>
    </rPh>
    <rPh sb="5" eb="7">
      <t>ないよう</t>
    </rPh>
    <rPh sb="8" eb="10">
      <t>はんえい</t>
    </rPh>
    <phoneticPr fontId="4" type="Hiragana" alignment="distributed"/>
  </si>
  <si>
    <t>その他</t>
  </si>
  <si>
    <t>講師との関係</t>
    <rPh sb="0" eb="2">
      <t>コウシ</t>
    </rPh>
    <rPh sb="4" eb="6">
      <t>カンケイ</t>
    </rPh>
    <phoneticPr fontId="4"/>
  </si>
  <si>
    <t>卒業生</t>
    <phoneticPr fontId="4"/>
  </si>
  <si>
    <t>市町村出身</t>
    <phoneticPr fontId="4"/>
  </si>
  <si>
    <t>都道府県出身</t>
    <phoneticPr fontId="4"/>
  </si>
  <si>
    <t>文化庁協力者名簿から選択</t>
    <phoneticPr fontId="4"/>
  </si>
  <si>
    <t>学校所在地在住・在勤</t>
    <phoneticPr fontId="4"/>
  </si>
  <si>
    <t>その他</t>
    <rPh sb="2" eb="3">
      <t>ホカ</t>
    </rPh>
    <phoneticPr fontId="4"/>
  </si>
  <si>
    <t>特になし</t>
    <phoneticPr fontId="4"/>
  </si>
  <si>
    <t>第1回</t>
    <rPh sb="0" eb="1">
      <t>ダイ</t>
    </rPh>
    <rPh sb="2" eb="3">
      <t>カイ</t>
    </rPh>
    <phoneticPr fontId="6"/>
  </si>
  <si>
    <t>実施時間帯</t>
    <rPh sb="0" eb="2">
      <t>ジッシ</t>
    </rPh>
    <rPh sb="2" eb="4">
      <t>ジカン</t>
    </rPh>
    <rPh sb="4" eb="5">
      <t>タイ</t>
    </rPh>
    <phoneticPr fontId="3"/>
  </si>
  <si>
    <t>学校コードVLOOKUP</t>
    <rPh sb="0" eb="2">
      <t>ガッコウ</t>
    </rPh>
    <phoneticPr fontId="4"/>
  </si>
  <si>
    <t>日</t>
    <rPh sb="0" eb="1">
      <t>ヒ</t>
    </rPh>
    <phoneticPr fontId="4"/>
  </si>
  <si>
    <t>代表者名</t>
    <rPh sb="0" eb="3">
      <t>ダイヒョウシャ</t>
    </rPh>
    <rPh sb="3" eb="4">
      <t>メイ</t>
    </rPh>
    <phoneticPr fontId="3"/>
  </si>
  <si>
    <t>実施合計</t>
    <rPh sb="0" eb="2">
      <t>ジッシ</t>
    </rPh>
    <rPh sb="2" eb="4">
      <t>ゴウケイ</t>
    </rPh>
    <phoneticPr fontId="4"/>
  </si>
  <si>
    <t>参加児童生徒数</t>
    <rPh sb="0" eb="2">
      <t>サンカ</t>
    </rPh>
    <rPh sb="2" eb="4">
      <t>ジドウ</t>
    </rPh>
    <rPh sb="4" eb="6">
      <t>セイト</t>
    </rPh>
    <rPh sb="6" eb="7">
      <t>スウ</t>
    </rPh>
    <phoneticPr fontId="4"/>
  </si>
  <si>
    <t>名</t>
    <rPh sb="0" eb="1">
      <t>めい</t>
    </rPh>
    <phoneticPr fontId="4" type="Hiragana" alignment="distributed"/>
  </si>
  <si>
    <t>全校児童/生徒</t>
    <phoneticPr fontId="3"/>
  </si>
  <si>
    <t>学年単位</t>
    <phoneticPr fontId="3"/>
  </si>
  <si>
    <t>学級単位</t>
    <phoneticPr fontId="3"/>
  </si>
  <si>
    <t>生徒単位</t>
    <rPh sb="0" eb="4">
      <t>セイトタンイ</t>
    </rPh>
    <phoneticPr fontId="4"/>
  </si>
  <si>
    <t>事業内容</t>
    <rPh sb="0" eb="2">
      <t>ジギョウ</t>
    </rPh>
    <rPh sb="2" eb="4">
      <t>ナイヨウ</t>
    </rPh>
    <phoneticPr fontId="4"/>
  </si>
  <si>
    <t>（具体的な内容をお書きください）　100文字以上250文字以内目安</t>
    <rPh sb="31" eb="33">
      <t>メヤス</t>
    </rPh>
    <phoneticPr fontId="3"/>
  </si>
  <si>
    <t>VLOOKUP</t>
    <phoneticPr fontId="4"/>
  </si>
  <si>
    <t>合同開催</t>
    <rPh sb="0" eb="2">
      <t>ごうどう</t>
    </rPh>
    <rPh sb="2" eb="4">
      <t>かいさい</t>
    </rPh>
    <phoneticPr fontId="4" type="Hiragana" alignment="distributed"/>
  </si>
  <si>
    <t>補助者1</t>
    <rPh sb="0" eb="3">
      <t>ホジョシャ</t>
    </rPh>
    <phoneticPr fontId="4"/>
  </si>
  <si>
    <t>補助者2</t>
    <rPh sb="0" eb="3">
      <t>ホジョシャ</t>
    </rPh>
    <phoneticPr fontId="4"/>
  </si>
  <si>
    <t>補助者3</t>
    <rPh sb="0" eb="3">
      <t>ホジョシャ</t>
    </rPh>
    <phoneticPr fontId="4"/>
  </si>
  <si>
    <t>補助者4</t>
    <rPh sb="0" eb="3">
      <t>ホジョシャ</t>
    </rPh>
    <phoneticPr fontId="4"/>
  </si>
  <si>
    <t>補助者5</t>
    <rPh sb="0" eb="3">
      <t>ホジョシャ</t>
    </rPh>
    <phoneticPr fontId="4"/>
  </si>
  <si>
    <t>補助者6</t>
    <rPh sb="0" eb="3">
      <t>ホジョシャ</t>
    </rPh>
    <phoneticPr fontId="4"/>
  </si>
  <si>
    <t>補助者7</t>
    <rPh sb="0" eb="3">
      <t>ホジョシャ</t>
    </rPh>
    <phoneticPr fontId="4"/>
  </si>
  <si>
    <t>補助者8</t>
    <rPh sb="0" eb="3">
      <t>ホジョシャ</t>
    </rPh>
    <phoneticPr fontId="4"/>
  </si>
  <si>
    <t>補助者9</t>
    <rPh sb="0" eb="3">
      <t>ホジョシャ</t>
    </rPh>
    <phoneticPr fontId="4"/>
  </si>
  <si>
    <t>補助者10</t>
    <rPh sb="0" eb="3">
      <t>ホジョシャ</t>
    </rPh>
    <phoneticPr fontId="4"/>
  </si>
  <si>
    <t>補助者11</t>
    <rPh sb="0" eb="3">
      <t>ホジョシャ</t>
    </rPh>
    <phoneticPr fontId="4"/>
  </si>
  <si>
    <t>補助者12</t>
    <rPh sb="0" eb="3">
      <t>ホジョシャ</t>
    </rPh>
    <phoneticPr fontId="4"/>
  </si>
  <si>
    <t>補助者13</t>
    <rPh sb="0" eb="3">
      <t>ホジョシャ</t>
    </rPh>
    <phoneticPr fontId="4"/>
  </si>
  <si>
    <t>補助者14</t>
    <rPh sb="0" eb="3">
      <t>ホジョシャ</t>
    </rPh>
    <phoneticPr fontId="4"/>
  </si>
  <si>
    <t>補助者15</t>
    <rPh sb="0" eb="3">
      <t>ホジョシャ</t>
    </rPh>
    <phoneticPr fontId="4"/>
  </si>
  <si>
    <t>補助者</t>
    <rPh sb="0" eb="3">
      <t>ホジョシャ</t>
    </rPh>
    <phoneticPr fontId="4"/>
  </si>
  <si>
    <t>Vlookup用</t>
    <rPh sb="7" eb="8">
      <t>ヨウ</t>
    </rPh>
    <phoneticPr fontId="4"/>
  </si>
  <si>
    <t>第2回</t>
    <rPh sb="0" eb="1">
      <t>ダイ</t>
    </rPh>
    <rPh sb="2" eb="3">
      <t>カイ</t>
    </rPh>
    <phoneticPr fontId="6"/>
  </si>
  <si>
    <t>第3回</t>
    <rPh sb="0" eb="1">
      <t>ダイ</t>
    </rPh>
    <rPh sb="2" eb="3">
      <t>カイ</t>
    </rPh>
    <phoneticPr fontId="6"/>
  </si>
  <si>
    <t>※旅費が0円の場合も記入してください。</t>
    <rPh sb="1" eb="3">
      <t>リョヒ</t>
    </rPh>
    <rPh sb="5" eb="6">
      <t>エン</t>
    </rPh>
    <rPh sb="7" eb="9">
      <t>バアイ</t>
    </rPh>
    <rPh sb="10" eb="12">
      <t>キニュウ</t>
    </rPh>
    <phoneticPr fontId="3"/>
  </si>
  <si>
    <t>講演等諸雑費</t>
    <rPh sb="0" eb="2">
      <t>コウエン</t>
    </rPh>
    <rPh sb="2" eb="3">
      <t>ナド</t>
    </rPh>
    <rPh sb="3" eb="4">
      <t>ショ</t>
    </rPh>
    <rPh sb="4" eb="6">
      <t>ザッピ</t>
    </rPh>
    <phoneticPr fontId="6"/>
  </si>
  <si>
    <t>編曲料</t>
  </si>
  <si>
    <t>運搬費</t>
  </si>
  <si>
    <t>消耗品</t>
  </si>
  <si>
    <t>レンタル費</t>
  </si>
  <si>
    <t>著作権使用料</t>
  </si>
  <si>
    <t>諸雑費</t>
    <rPh sb="0" eb="3">
      <t>ショザッピ</t>
    </rPh>
    <phoneticPr fontId="4"/>
  </si>
  <si>
    <t>※種別：「運搬費」「消耗品」「レンタル費」「著作権使用料」「編曲料」「その他」のいずれかを選択してください。</t>
    <rPh sb="1" eb="3">
      <t>シュベツ</t>
    </rPh>
    <rPh sb="2" eb="3">
      <t>ザッシュ</t>
    </rPh>
    <rPh sb="5" eb="7">
      <t>ウンパン</t>
    </rPh>
    <rPh sb="7" eb="8">
      <t>ヒ</t>
    </rPh>
    <rPh sb="10" eb="12">
      <t>ショウモウ</t>
    </rPh>
    <rPh sb="12" eb="13">
      <t>ヒン</t>
    </rPh>
    <rPh sb="19" eb="20">
      <t>ヒ</t>
    </rPh>
    <rPh sb="22" eb="25">
      <t>チョサクケン</t>
    </rPh>
    <rPh sb="25" eb="28">
      <t>シヨウリョウ</t>
    </rPh>
    <rPh sb="30" eb="32">
      <t>ヘンキョク</t>
    </rPh>
    <rPh sb="32" eb="33">
      <t>リョウ</t>
    </rPh>
    <rPh sb="37" eb="38">
      <t>タ</t>
    </rPh>
    <rPh sb="45" eb="47">
      <t>センタク</t>
    </rPh>
    <phoneticPr fontId="3"/>
  </si>
  <si>
    <t>※金額の根拠書類（業者からの見積書）を添付してください。</t>
    <rPh sb="1" eb="3">
      <t>キンガク</t>
    </rPh>
    <rPh sb="4" eb="6">
      <t>コンキョ</t>
    </rPh>
    <rPh sb="6" eb="8">
      <t>ショルイ</t>
    </rPh>
    <rPh sb="9" eb="11">
      <t>ギョウシャ</t>
    </rPh>
    <rPh sb="14" eb="17">
      <t>ミツモリショ</t>
    </rPh>
    <rPh sb="19" eb="21">
      <t>テンプ</t>
    </rPh>
    <phoneticPr fontId="3"/>
  </si>
  <si>
    <t>被派遣者</t>
    <rPh sb="0" eb="4">
      <t>ヒハケンシャ</t>
    </rPh>
    <phoneticPr fontId="4"/>
  </si>
  <si>
    <t>様式5</t>
    <rPh sb="0" eb="2">
      <t>ヨウシキ</t>
    </rPh>
    <phoneticPr fontId="4"/>
  </si>
  <si>
    <t>旅費計算</t>
    <rPh sb="0" eb="2">
      <t>リョヒ</t>
    </rPh>
    <rPh sb="2" eb="4">
      <t>ケイサン</t>
    </rPh>
    <phoneticPr fontId="6"/>
  </si>
  <si>
    <t>最寄り駅</t>
    <phoneticPr fontId="3"/>
  </si>
  <si>
    <t>路線名／運行</t>
    <rPh sb="0" eb="2">
      <t>ロセン</t>
    </rPh>
    <rPh sb="2" eb="3">
      <t>メイ</t>
    </rPh>
    <rPh sb="4" eb="6">
      <t>ウンコウ</t>
    </rPh>
    <phoneticPr fontId="3"/>
  </si>
  <si>
    <t>交通費
小計</t>
    <phoneticPr fontId="3"/>
  </si>
  <si>
    <t>車賃合計</t>
    <rPh sb="0" eb="1">
      <t>クルマ</t>
    </rPh>
    <rPh sb="1" eb="2">
      <t>チン</t>
    </rPh>
    <rPh sb="2" eb="4">
      <t>ゴウケイ</t>
    </rPh>
    <phoneticPr fontId="3"/>
  </si>
  <si>
    <t>交通費合計</t>
    <rPh sb="0" eb="3">
      <t>コウツウヒ</t>
    </rPh>
    <rPh sb="3" eb="5">
      <t>ゴウケイ</t>
    </rPh>
    <phoneticPr fontId="3"/>
  </si>
  <si>
    <t>日当合計</t>
    <rPh sb="0" eb="2">
      <t>ニットウ</t>
    </rPh>
    <rPh sb="2" eb="4">
      <t>ゴウケイ</t>
    </rPh>
    <phoneticPr fontId="3"/>
  </si>
  <si>
    <t>宿泊費合計</t>
    <rPh sb="0" eb="3">
      <t>シュクハクヒ</t>
    </rPh>
    <rPh sb="3" eb="5">
      <t>ゴウケイ</t>
    </rPh>
    <phoneticPr fontId="3"/>
  </si>
  <si>
    <t>旅費合計</t>
    <rPh sb="0" eb="2">
      <t>リョヒ</t>
    </rPh>
    <rPh sb="2" eb="4">
      <t>ゴウケイ</t>
    </rPh>
    <phoneticPr fontId="4"/>
  </si>
  <si>
    <t>円</t>
    <rPh sb="0" eb="1">
      <t>エン</t>
    </rPh>
    <phoneticPr fontId="3"/>
  </si>
  <si>
    <t>学校種</t>
    <rPh sb="0" eb="3">
      <t>ガッコウシュ</t>
    </rPh>
    <phoneticPr fontId="4"/>
  </si>
  <si>
    <t>都道府県</t>
    <rPh sb="0" eb="4">
      <t>トドウフケン</t>
    </rPh>
    <phoneticPr fontId="4"/>
  </si>
  <si>
    <t>設置</t>
    <rPh sb="0" eb="2">
      <t>セッチ</t>
    </rPh>
    <phoneticPr fontId="4"/>
  </si>
  <si>
    <t>単位</t>
    <rPh sb="0" eb="2">
      <t>タンイ</t>
    </rPh>
    <phoneticPr fontId="3"/>
  </si>
  <si>
    <t>　</t>
    <phoneticPr fontId="4"/>
  </si>
  <si>
    <t>教科名</t>
    <phoneticPr fontId="3"/>
  </si>
  <si>
    <t>特別活動名</t>
    <phoneticPr fontId="3"/>
  </si>
  <si>
    <t>団体所在地</t>
    <rPh sb="0" eb="2">
      <t>ダンタイ</t>
    </rPh>
    <rPh sb="2" eb="5">
      <t>ショザイチ</t>
    </rPh>
    <phoneticPr fontId="3"/>
  </si>
  <si>
    <t>〒</t>
    <phoneticPr fontId="3"/>
  </si>
  <si>
    <t>第4回</t>
    <rPh sb="0" eb="1">
      <t>ダイ</t>
    </rPh>
    <rPh sb="2" eb="3">
      <t>カイ</t>
    </rPh>
    <phoneticPr fontId="6"/>
  </si>
  <si>
    <t>第5回</t>
    <rPh sb="0" eb="1">
      <t>ダイ</t>
    </rPh>
    <rPh sb="2" eb="3">
      <t>カイ</t>
    </rPh>
    <phoneticPr fontId="6"/>
  </si>
  <si>
    <t>第6回</t>
    <rPh sb="0" eb="1">
      <t>ダイ</t>
    </rPh>
    <rPh sb="2" eb="3">
      <t>カイ</t>
    </rPh>
    <phoneticPr fontId="6"/>
  </si>
  <si>
    <t>第7回</t>
    <rPh sb="0" eb="1">
      <t>ダイ</t>
    </rPh>
    <rPh sb="2" eb="3">
      <t>カイ</t>
    </rPh>
    <phoneticPr fontId="6"/>
  </si>
  <si>
    <t>第8回</t>
    <rPh sb="0" eb="1">
      <t>ダイ</t>
    </rPh>
    <rPh sb="2" eb="3">
      <t>カイ</t>
    </rPh>
    <phoneticPr fontId="6"/>
  </si>
  <si>
    <t>第9回</t>
    <rPh sb="0" eb="1">
      <t>ダイ</t>
    </rPh>
    <rPh sb="2" eb="3">
      <t>カイ</t>
    </rPh>
    <phoneticPr fontId="6"/>
  </si>
  <si>
    <t>第10回</t>
    <rPh sb="0" eb="1">
      <t>ダイ</t>
    </rPh>
    <rPh sb="3" eb="4">
      <t>カイ</t>
    </rPh>
    <phoneticPr fontId="6"/>
  </si>
  <si>
    <t>第11回</t>
    <rPh sb="0" eb="1">
      <t>ダイ</t>
    </rPh>
    <rPh sb="3" eb="4">
      <t>カイ</t>
    </rPh>
    <phoneticPr fontId="6"/>
  </si>
  <si>
    <t>第12回</t>
    <rPh sb="0" eb="1">
      <t>ダイ</t>
    </rPh>
    <rPh sb="3" eb="4">
      <t>カイ</t>
    </rPh>
    <phoneticPr fontId="6"/>
  </si>
  <si>
    <t>従事内容</t>
    <rPh sb="0" eb="2">
      <t>ジュウジ</t>
    </rPh>
    <rPh sb="2" eb="4">
      <t>ナイヨウ</t>
    </rPh>
    <phoneticPr fontId="3"/>
  </si>
  <si>
    <t>従事A</t>
    <rPh sb="0" eb="2">
      <t>ジュウジ</t>
    </rPh>
    <phoneticPr fontId="4"/>
  </si>
  <si>
    <t>従事B</t>
    <rPh sb="0" eb="2">
      <t>ジュウジ</t>
    </rPh>
    <phoneticPr fontId="4"/>
  </si>
  <si>
    <t>講師</t>
    <rPh sb="0" eb="2">
      <t>コウシ</t>
    </rPh>
    <phoneticPr fontId="4"/>
  </si>
  <si>
    <t>単労</t>
    <rPh sb="0" eb="1">
      <t>タン</t>
    </rPh>
    <rPh sb="1" eb="2">
      <t>ロウ</t>
    </rPh>
    <phoneticPr fontId="4"/>
  </si>
  <si>
    <t>謝金単価</t>
    <rPh sb="0" eb="2">
      <t>シャキン</t>
    </rPh>
    <rPh sb="2" eb="4">
      <t>タンカ</t>
    </rPh>
    <phoneticPr fontId="4"/>
  </si>
  <si>
    <t>実施日</t>
    <rPh sb="0" eb="2">
      <t>ジッシ</t>
    </rPh>
    <phoneticPr fontId="4"/>
  </si>
  <si>
    <t>実技</t>
    <rPh sb="0" eb="2">
      <t>ジツギ</t>
    </rPh>
    <phoneticPr fontId="4"/>
  </si>
  <si>
    <t>※被派遣者毎に、【様式5】旅費計算書の合計金額を記入してください。</t>
    <rPh sb="1" eb="2">
      <t>ヒ</t>
    </rPh>
    <rPh sb="2" eb="4">
      <t>ハケン</t>
    </rPh>
    <rPh sb="4" eb="5">
      <t>シャ</t>
    </rPh>
    <rPh sb="5" eb="6">
      <t>ゴト</t>
    </rPh>
    <rPh sb="9" eb="11">
      <t>ヨウシキ</t>
    </rPh>
    <rPh sb="13" eb="15">
      <t>リョヒ</t>
    </rPh>
    <rPh sb="15" eb="18">
      <t>ケイサンショ</t>
    </rPh>
    <rPh sb="19" eb="21">
      <t>ゴウケイ</t>
    </rPh>
    <rPh sb="21" eb="23">
      <t>キンガク</t>
    </rPh>
    <rPh sb="24" eb="26">
      <t>キニュウ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</si>
  <si>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</si>
  <si>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</si>
  <si>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拠点</t>
    <rPh sb="0" eb="2">
      <t>キョテン</t>
    </rPh>
    <phoneticPr fontId="3"/>
  </si>
  <si>
    <t>移動拠点</t>
    <rPh sb="0" eb="2">
      <t>イドウ</t>
    </rPh>
    <rPh sb="2" eb="4">
      <t>キョテン</t>
    </rPh>
    <phoneticPr fontId="4"/>
  </si>
  <si>
    <t>自宅</t>
    <rPh sb="0" eb="2">
      <t>ジタク</t>
    </rPh>
    <phoneticPr fontId="4"/>
  </si>
  <si>
    <t>所属先所在地</t>
    <rPh sb="0" eb="3">
      <t>ショゾクサキ</t>
    </rPh>
    <rPh sb="3" eb="6">
      <t>ショザイチ</t>
    </rPh>
    <phoneticPr fontId="4"/>
  </si>
  <si>
    <t>その他（）</t>
    <rPh sb="2" eb="3">
      <t>タ</t>
    </rPh>
    <phoneticPr fontId="4"/>
  </si>
  <si>
    <t>講師一覧</t>
    <rPh sb="0" eb="2">
      <t>コウシ</t>
    </rPh>
    <rPh sb="2" eb="4">
      <t>イチラン</t>
    </rPh>
    <phoneticPr fontId="3"/>
  </si>
  <si>
    <t>被派遣者</t>
    <rPh sb="0" eb="1">
      <t>ヒ</t>
    </rPh>
    <rPh sb="1" eb="3">
      <t>ハケン</t>
    </rPh>
    <rPh sb="3" eb="4">
      <t>シャ</t>
    </rPh>
    <phoneticPr fontId="3"/>
  </si>
  <si>
    <t>連続する行程</t>
    <rPh sb="0" eb="2">
      <t>レンゾク</t>
    </rPh>
    <rPh sb="4" eb="6">
      <t>コウテイ</t>
    </rPh>
    <phoneticPr fontId="4"/>
  </si>
  <si>
    <t>移動
拠点</t>
    <rPh sb="0" eb="2">
      <t>イドウ</t>
    </rPh>
    <rPh sb="3" eb="5">
      <t>キョテン</t>
    </rPh>
    <phoneticPr fontId="3"/>
  </si>
  <si>
    <t>ありの場合</t>
    <rPh sb="3" eb="5">
      <t>バアイ</t>
    </rPh>
    <phoneticPr fontId="4"/>
  </si>
  <si>
    <t>学校名</t>
    <rPh sb="0" eb="3">
      <t>ガッコウメイ</t>
    </rPh>
    <phoneticPr fontId="4"/>
  </si>
  <si>
    <t>謝金・旅費</t>
    <rPh sb="3" eb="5">
      <t>リョヒ</t>
    </rPh>
    <phoneticPr fontId="6"/>
  </si>
  <si>
    <t>実働時間</t>
    <rPh sb="0" eb="4">
      <t>ジツドウジカン</t>
    </rPh>
    <phoneticPr fontId="6"/>
  </si>
  <si>
    <t>※講師謝金は1日あたり35,650円で自動計算・反映されます。</t>
    <rPh sb="1" eb="3">
      <t>コウシ</t>
    </rPh>
    <rPh sb="3" eb="5">
      <t>シャキン</t>
    </rPh>
    <rPh sb="7" eb="8">
      <t>ニチ</t>
    </rPh>
    <rPh sb="17" eb="18">
      <t>エン</t>
    </rPh>
    <rPh sb="19" eb="23">
      <t>ジドウケイサン</t>
    </rPh>
    <rPh sb="24" eb="26">
      <t>ハンエイ</t>
    </rPh>
    <phoneticPr fontId="3"/>
  </si>
  <si>
    <t>講師</t>
    <rPh sb="0" eb="2">
      <t>コウシ</t>
    </rPh>
    <phoneticPr fontId="4"/>
  </si>
  <si>
    <t>実技</t>
    <rPh sb="0" eb="2">
      <t>ジツギ</t>
    </rPh>
    <phoneticPr fontId="4"/>
  </si>
  <si>
    <t>単労</t>
    <rPh sb="0" eb="1">
      <t>タン</t>
    </rPh>
    <rPh sb="1" eb="2">
      <t>ロウ</t>
    </rPh>
    <phoneticPr fontId="4"/>
  </si>
  <si>
    <t>特別活動名</t>
  </si>
  <si>
    <t>その他の場合</t>
    <rPh sb="2" eb="3">
      <t>タ</t>
    </rPh>
    <rPh sb="4" eb="6">
      <t>バアイ</t>
    </rPh>
    <phoneticPr fontId="3"/>
  </si>
  <si>
    <t>被派遣者1</t>
    <rPh sb="0" eb="1">
      <t>ヒ</t>
    </rPh>
    <rPh sb="1" eb="4">
      <t>ハケンシャ</t>
    </rPh>
    <phoneticPr fontId="3"/>
  </si>
  <si>
    <t>被派遣者2</t>
    <rPh sb="0" eb="1">
      <t>ヒ</t>
    </rPh>
    <rPh sb="1" eb="4">
      <t>ハケンシャ</t>
    </rPh>
    <phoneticPr fontId="3"/>
  </si>
  <si>
    <t>被派遣者3</t>
    <rPh sb="0" eb="1">
      <t>ヒ</t>
    </rPh>
    <rPh sb="1" eb="4">
      <t>ハケンシャ</t>
    </rPh>
    <phoneticPr fontId="3"/>
  </si>
  <si>
    <t>被派遣者4</t>
    <rPh sb="0" eb="1">
      <t>ヒ</t>
    </rPh>
    <rPh sb="1" eb="4">
      <t>ハケンシャ</t>
    </rPh>
    <phoneticPr fontId="3"/>
  </si>
  <si>
    <t>被派遣者5</t>
    <rPh sb="0" eb="1">
      <t>ヒ</t>
    </rPh>
    <rPh sb="1" eb="4">
      <t>ハケンシャ</t>
    </rPh>
    <phoneticPr fontId="3"/>
  </si>
  <si>
    <t>被派遣者6</t>
    <rPh sb="0" eb="1">
      <t>ヒ</t>
    </rPh>
    <rPh sb="1" eb="4">
      <t>ハケンシャ</t>
    </rPh>
    <phoneticPr fontId="3"/>
  </si>
  <si>
    <t>被派遣者7</t>
    <rPh sb="0" eb="1">
      <t>ヒ</t>
    </rPh>
    <rPh sb="1" eb="4">
      <t>ハケンシャ</t>
    </rPh>
    <phoneticPr fontId="3"/>
  </si>
  <si>
    <t>被派遣者8</t>
    <rPh sb="0" eb="1">
      <t>ヒ</t>
    </rPh>
    <rPh sb="1" eb="4">
      <t>ハケンシャ</t>
    </rPh>
    <phoneticPr fontId="3"/>
  </si>
  <si>
    <t>被派遣者9</t>
    <rPh sb="0" eb="1">
      <t>ヒ</t>
    </rPh>
    <rPh sb="1" eb="4">
      <t>ハケンシャ</t>
    </rPh>
    <phoneticPr fontId="3"/>
  </si>
  <si>
    <t>被派遣者10</t>
    <rPh sb="0" eb="1">
      <t>ヒ</t>
    </rPh>
    <rPh sb="1" eb="4">
      <t>ハケンシャ</t>
    </rPh>
    <phoneticPr fontId="3"/>
  </si>
  <si>
    <t>被派遣者11</t>
    <rPh sb="0" eb="1">
      <t>ヒ</t>
    </rPh>
    <rPh sb="1" eb="4">
      <t>ハケンシャ</t>
    </rPh>
    <phoneticPr fontId="3"/>
  </si>
  <si>
    <t>被派遣者12</t>
    <rPh sb="0" eb="1">
      <t>ヒ</t>
    </rPh>
    <rPh sb="1" eb="4">
      <t>ハケンシャ</t>
    </rPh>
    <phoneticPr fontId="3"/>
  </si>
  <si>
    <t>被派遣者13</t>
    <rPh sb="0" eb="1">
      <t>ヒ</t>
    </rPh>
    <rPh sb="1" eb="4">
      <t>ハケンシャ</t>
    </rPh>
    <phoneticPr fontId="3"/>
  </si>
  <si>
    <t>被派遣者14</t>
    <rPh sb="0" eb="1">
      <t>ヒ</t>
    </rPh>
    <rPh sb="1" eb="4">
      <t>ハケンシャ</t>
    </rPh>
    <phoneticPr fontId="3"/>
  </si>
  <si>
    <t>被派遣者15</t>
    <rPh sb="0" eb="1">
      <t>ヒ</t>
    </rPh>
    <rPh sb="1" eb="4">
      <t>ハケンシャ</t>
    </rPh>
    <phoneticPr fontId="3"/>
  </si>
  <si>
    <t>従事C</t>
    <rPh sb="0" eb="2">
      <t>ジュウジ</t>
    </rPh>
    <phoneticPr fontId="4"/>
  </si>
  <si>
    <t>講師</t>
    <rPh sb="0" eb="2">
      <t>コウシ</t>
    </rPh>
    <phoneticPr fontId="3"/>
  </si>
  <si>
    <t>実技</t>
    <rPh sb="0" eb="2">
      <t>ジツギ</t>
    </rPh>
    <phoneticPr fontId="3"/>
  </si>
  <si>
    <t>単労</t>
    <rPh sb="0" eb="1">
      <t>タン</t>
    </rPh>
    <rPh sb="1" eb="2">
      <t>ロウ</t>
    </rPh>
    <phoneticPr fontId="3"/>
  </si>
  <si>
    <t>謝金額</t>
    <rPh sb="0" eb="1">
      <t>シャ</t>
    </rPh>
    <rPh sb="1" eb="3">
      <t>キンガク</t>
    </rPh>
    <phoneticPr fontId="3"/>
  </si>
  <si>
    <t>重複チェック</t>
    <rPh sb="0" eb="2">
      <t>チョウフク</t>
    </rPh>
    <phoneticPr fontId="3"/>
  </si>
  <si>
    <t>カウント</t>
    <phoneticPr fontId="3"/>
  </si>
  <si>
    <t>第1回</t>
    <rPh sb="0" eb="1">
      <t>ダイ</t>
    </rPh>
    <rPh sb="2" eb="3">
      <t>カイ</t>
    </rPh>
    <phoneticPr fontId="3"/>
  </si>
  <si>
    <t>名前</t>
    <rPh sb="0" eb="2">
      <t>ナマエ</t>
    </rPh>
    <phoneticPr fontId="3"/>
  </si>
  <si>
    <t>第2回</t>
    <rPh sb="0" eb="1">
      <t>ダイ</t>
    </rPh>
    <rPh sb="2" eb="3">
      <t>カイ</t>
    </rPh>
    <phoneticPr fontId="3"/>
  </si>
  <si>
    <t>【様式４】経費計画書!B$12:B$26</t>
    <phoneticPr fontId="3"/>
  </si>
  <si>
    <t>【様式４】経費計画書!C$12:C$26</t>
    <phoneticPr fontId="3"/>
  </si>
  <si>
    <t>講師</t>
    <rPh sb="0" eb="2">
      <t>コウシ</t>
    </rPh>
    <phoneticPr fontId="3"/>
  </si>
  <si>
    <t>【様式４】経費計画書!F$12:F$26</t>
    <phoneticPr fontId="3"/>
  </si>
  <si>
    <t>【様式４】経費計画書!E$12:E$26</t>
    <phoneticPr fontId="3"/>
  </si>
  <si>
    <t>【様式４】経費計画書!H$12:H$26</t>
    <phoneticPr fontId="3"/>
  </si>
  <si>
    <t>【様式４】経費計画書!I$12:I$26</t>
    <phoneticPr fontId="3"/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</si>
  <si>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</si>
  <si>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</si>
  <si>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【様式４】経費計画書!K$12:K$26</t>
    <phoneticPr fontId="3"/>
  </si>
  <si>
    <t>【様式４】経費計画書!L$12:L$26</t>
    <phoneticPr fontId="3"/>
  </si>
  <si>
    <t>第5回</t>
    <rPh sb="0" eb="1">
      <t>ダイ</t>
    </rPh>
    <rPh sb="2" eb="3">
      <t>カイ</t>
    </rPh>
    <phoneticPr fontId="3"/>
  </si>
  <si>
    <t>【様式４】経費計画書!N$12:N$26</t>
    <phoneticPr fontId="3"/>
  </si>
  <si>
    <t>【様式４】経費計画書!O$12:O$26</t>
    <phoneticPr fontId="3"/>
  </si>
  <si>
    <t>第6回</t>
    <rPh sb="0" eb="1">
      <t>ダイ</t>
    </rPh>
    <rPh sb="2" eb="3">
      <t>カイ</t>
    </rPh>
    <phoneticPr fontId="3"/>
  </si>
  <si>
    <t>【様式４】経費計画書!Q$12:Q$26</t>
    <phoneticPr fontId="3"/>
  </si>
  <si>
    <t>【様式４】経費計画書!R$12:R$26</t>
    <phoneticPr fontId="3"/>
  </si>
  <si>
    <t>第7回</t>
    <rPh sb="0" eb="1">
      <t>ダイ</t>
    </rPh>
    <rPh sb="2" eb="3">
      <t>カイ</t>
    </rPh>
    <phoneticPr fontId="3"/>
  </si>
  <si>
    <t>【様式４】経費計画書!T$12:T$26</t>
    <phoneticPr fontId="3"/>
  </si>
  <si>
    <t>【様式４】経費計画書!U$12:U$26</t>
    <phoneticPr fontId="3"/>
  </si>
  <si>
    <t>第8回</t>
    <rPh sb="0" eb="1">
      <t>ダイ</t>
    </rPh>
    <rPh sb="2" eb="3">
      <t>カイ</t>
    </rPh>
    <phoneticPr fontId="3"/>
  </si>
  <si>
    <t>【様式４】経費計画書!W$12:W$26</t>
    <phoneticPr fontId="3"/>
  </si>
  <si>
    <t>【様式４】経費計画書!X$12:X$26</t>
    <phoneticPr fontId="3"/>
  </si>
  <si>
    <t>第9回</t>
    <rPh sb="0" eb="1">
      <t>ダイ</t>
    </rPh>
    <rPh sb="2" eb="3">
      <t>カイ</t>
    </rPh>
    <phoneticPr fontId="3"/>
  </si>
  <si>
    <t>【様式４】経費計画書!Z$12:Z$26</t>
    <phoneticPr fontId="3"/>
  </si>
  <si>
    <t>【様式４】経費計画書!AA$12:AA$26</t>
    <phoneticPr fontId="3"/>
  </si>
  <si>
    <t>第10回</t>
    <rPh sb="0" eb="1">
      <t>ダイ</t>
    </rPh>
    <rPh sb="3" eb="4">
      <t>カイ</t>
    </rPh>
    <phoneticPr fontId="3"/>
  </si>
  <si>
    <t>【様式４】経費計画書!AC$12:AC$26</t>
    <phoneticPr fontId="3"/>
  </si>
  <si>
    <t>【様式４】経費計画書!AD$12:AD$26</t>
    <phoneticPr fontId="3"/>
  </si>
  <si>
    <t>第11回</t>
    <rPh sb="0" eb="1">
      <t>ダイ</t>
    </rPh>
    <rPh sb="3" eb="4">
      <t>カイ</t>
    </rPh>
    <phoneticPr fontId="3"/>
  </si>
  <si>
    <t>【様式４】経費計画書!AF$12:AF$26</t>
    <phoneticPr fontId="3"/>
  </si>
  <si>
    <t>【様式４】経費計画書!AG$12:AG$26</t>
    <phoneticPr fontId="3"/>
  </si>
  <si>
    <t>第12回</t>
    <rPh sb="0" eb="1">
      <t>ダイ</t>
    </rPh>
    <rPh sb="3" eb="4">
      <t>カイ</t>
    </rPh>
    <phoneticPr fontId="3"/>
  </si>
  <si>
    <t>【様式４】経費計画書!AI$12:AI$26</t>
    <phoneticPr fontId="3"/>
  </si>
  <si>
    <t>【様式４】経費計画書!AJ$12:AJ$26</t>
    <phoneticPr fontId="3"/>
  </si>
  <si>
    <t>実技</t>
    <rPh sb="0" eb="2">
      <t>ジツギ</t>
    </rPh>
    <phoneticPr fontId="3"/>
  </si>
  <si>
    <t>単純労務</t>
    <rPh sb="0" eb="2">
      <t>タンジュン</t>
    </rPh>
    <rPh sb="2" eb="4">
      <t>ロウム</t>
    </rPh>
    <phoneticPr fontId="3"/>
  </si>
  <si>
    <t>謝金合計</t>
    <rPh sb="0" eb="2">
      <t>シャキン</t>
    </rPh>
    <rPh sb="2" eb="4">
      <t>ゴウケイ</t>
    </rPh>
    <phoneticPr fontId="3"/>
  </si>
  <si>
    <t>円</t>
    <rPh sb="0" eb="1">
      <t>エン</t>
    </rPh>
    <phoneticPr fontId="3"/>
  </si>
  <si>
    <t>謝金合計（a）／旅費合計（b）</t>
    <rPh sb="0" eb="2">
      <t>シャキン</t>
    </rPh>
    <rPh sb="8" eb="12">
      <t>リョヒゴウケイ</t>
    </rPh>
    <phoneticPr fontId="3"/>
  </si>
  <si>
    <t>旅費合計</t>
    <rPh sb="0" eb="2">
      <t>リョヒ</t>
    </rPh>
    <rPh sb="2" eb="4">
      <t>ゴウケイ</t>
    </rPh>
    <phoneticPr fontId="3"/>
  </si>
  <si>
    <t>数量</t>
    <rPh sb="0" eb="2">
      <t>スウリョウ</t>
    </rPh>
    <phoneticPr fontId="3"/>
  </si>
  <si>
    <t>1.被派遣者代表者情報</t>
    <rPh sb="2" eb="6">
      <t>ヒハケンシャ</t>
    </rPh>
    <rPh sb="6" eb="9">
      <t>ダイヒョウシャ</t>
    </rPh>
    <rPh sb="9" eb="11">
      <t>ジョウホウ</t>
    </rPh>
    <phoneticPr fontId="6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</si>
  <si>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</si>
  <si>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</si>
  <si>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</si>
  <si>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</si>
  <si>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</si>
  <si>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</si>
  <si>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</si>
  <si>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第8回</t>
    <rPh sb="0" eb="1">
      <t>ダイ</t>
    </rPh>
    <rPh sb="2" eb="3">
      <t>カイ</t>
    </rPh>
    <phoneticPr fontId="3"/>
  </si>
  <si>
    <t>第9回</t>
    <rPh sb="0" eb="1">
      <t>ダイ</t>
    </rPh>
    <rPh sb="2" eb="3">
      <t>カイ</t>
    </rPh>
    <phoneticPr fontId="3"/>
  </si>
  <si>
    <t>第10回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</si>
  <si>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</si>
  <si>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</si>
  <si>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シート名</t>
    <rPh sb="3" eb="4">
      <t>メイ</t>
    </rPh>
    <phoneticPr fontId="3"/>
  </si>
  <si>
    <t>被派遣者氏名</t>
    <rPh sb="0" eb="1">
      <t>ヒ</t>
    </rPh>
    <rPh sb="1" eb="4">
      <t>ハケンシャ</t>
    </rPh>
    <rPh sb="4" eb="6">
      <t>シメイ</t>
    </rPh>
    <phoneticPr fontId="3"/>
  </si>
  <si>
    <t>【様式５】旅費計算書①</t>
    <phoneticPr fontId="3"/>
  </si>
  <si>
    <t>【様式５】旅費計算書②</t>
    <phoneticPr fontId="3"/>
  </si>
  <si>
    <t>【様式５】旅費計算書③</t>
    <phoneticPr fontId="3"/>
  </si>
  <si>
    <t>【様式５】旅費計算書④</t>
    <phoneticPr fontId="3"/>
  </si>
  <si>
    <t>【様式５】旅費計算書⑤</t>
    <phoneticPr fontId="3"/>
  </si>
  <si>
    <t>【様式５】旅費計算書⑥</t>
    <phoneticPr fontId="3"/>
  </si>
  <si>
    <t>【様式５】旅費計算書⑦</t>
    <phoneticPr fontId="3"/>
  </si>
  <si>
    <t>【様式５】旅費計算書⑧</t>
    <phoneticPr fontId="3"/>
  </si>
  <si>
    <t>【様式５】旅費計算書⑨</t>
    <phoneticPr fontId="3"/>
  </si>
  <si>
    <t>【様式５】旅費計算書⑩</t>
    <phoneticPr fontId="3"/>
  </si>
  <si>
    <t>【様式５】旅費計算書⑪</t>
    <phoneticPr fontId="3"/>
  </si>
  <si>
    <t>【様式５】旅費計算書⑫</t>
    <phoneticPr fontId="3"/>
  </si>
  <si>
    <t>【様式５】旅費計算書⑬</t>
    <phoneticPr fontId="3"/>
  </si>
  <si>
    <t>【様式５】旅費計算書⑭</t>
    <phoneticPr fontId="3"/>
  </si>
  <si>
    <t>【様式５】旅費計算書⑮</t>
    <phoneticPr fontId="3"/>
  </si>
  <si>
    <t>【様式１】応募校調書!</t>
    <rPh sb="1" eb="3">
      <t>ヨウシキ</t>
    </rPh>
    <rPh sb="5" eb="7">
      <t>オウボ</t>
    </rPh>
    <rPh sb="7" eb="8">
      <t>コウ</t>
    </rPh>
    <rPh sb="8" eb="10">
      <t>チョウショ</t>
    </rPh>
    <phoneticPr fontId="3"/>
  </si>
  <si>
    <t>【様式２】被派遣者略歴表!</t>
    <phoneticPr fontId="3"/>
  </si>
  <si>
    <t>項目</t>
    <rPh sb="0" eb="2">
      <t>コウモク</t>
    </rPh>
    <phoneticPr fontId="3"/>
  </si>
  <si>
    <t>実施校名</t>
    <phoneticPr fontId="3"/>
  </si>
  <si>
    <t>実施校名ふりがな</t>
    <phoneticPr fontId="3"/>
  </si>
  <si>
    <t>都道府県・
政令指定都市名</t>
    <phoneticPr fontId="3"/>
  </si>
  <si>
    <t>学校コード</t>
    <phoneticPr fontId="3"/>
  </si>
  <si>
    <t>担当者名</t>
    <phoneticPr fontId="3"/>
  </si>
  <si>
    <t>引継ぎ</t>
    <rPh sb="0" eb="2">
      <t>ヒキツ</t>
    </rPh>
    <phoneticPr fontId="3"/>
  </si>
  <si>
    <t>TEL</t>
    <phoneticPr fontId="3"/>
  </si>
  <si>
    <t>連絡可能時間帯</t>
    <phoneticPr fontId="3"/>
  </si>
  <si>
    <t>メール</t>
    <phoneticPr fontId="3"/>
  </si>
  <si>
    <t>全校児童生徒数</t>
    <phoneticPr fontId="3"/>
  </si>
  <si>
    <t>備考欄</t>
    <phoneticPr fontId="3"/>
  </si>
  <si>
    <t>実施会場</t>
    <phoneticPr fontId="3"/>
  </si>
  <si>
    <t>施設名</t>
    <rPh sb="0" eb="3">
      <t>シセツメイ</t>
    </rPh>
    <phoneticPr fontId="3"/>
  </si>
  <si>
    <t>合同開催</t>
    <phoneticPr fontId="3"/>
  </si>
  <si>
    <t>参加校名</t>
    <phoneticPr fontId="3"/>
  </si>
  <si>
    <t>大項目</t>
    <phoneticPr fontId="3"/>
  </si>
  <si>
    <t>中項目</t>
    <rPh sb="0" eb="3">
      <t>チュウコウモク</t>
    </rPh>
    <phoneticPr fontId="3"/>
  </si>
  <si>
    <t>実施回数</t>
    <phoneticPr fontId="3"/>
  </si>
  <si>
    <t>講師氏名</t>
  </si>
  <si>
    <t>所属団体</t>
  </si>
  <si>
    <t>学校との関係</t>
    <phoneticPr fontId="3"/>
  </si>
  <si>
    <t>連携</t>
    <rPh sb="0" eb="2">
      <t>レンケイ</t>
    </rPh>
    <phoneticPr fontId="3"/>
  </si>
  <si>
    <t>代表者名</t>
    <phoneticPr fontId="3"/>
  </si>
  <si>
    <t>所属団体名</t>
    <phoneticPr fontId="3"/>
  </si>
  <si>
    <t>法人番号</t>
    <phoneticPr fontId="3"/>
  </si>
  <si>
    <t>任意団体</t>
    <rPh sb="0" eb="4">
      <t>ニンイダンタイ</t>
    </rPh>
    <phoneticPr fontId="3"/>
  </si>
  <si>
    <t>郵便番号</t>
    <rPh sb="0" eb="4">
      <t>ユウビンバンゴウ</t>
    </rPh>
    <phoneticPr fontId="3"/>
  </si>
  <si>
    <t>団体所在地</t>
  </si>
  <si>
    <t>氏名（本名）</t>
    <phoneticPr fontId="3"/>
  </si>
  <si>
    <t>ふりがな</t>
    <phoneticPr fontId="3"/>
  </si>
  <si>
    <t>芸名・活動名</t>
    <phoneticPr fontId="3"/>
  </si>
  <si>
    <t>生年月日</t>
    <phoneticPr fontId="3"/>
  </si>
  <si>
    <t>専門分野</t>
    <phoneticPr fontId="3"/>
  </si>
  <si>
    <t>活動年数</t>
    <phoneticPr fontId="3"/>
  </si>
  <si>
    <t>実施時間帯</t>
    <phoneticPr fontId="3"/>
  </si>
  <si>
    <t>実施合計</t>
    <phoneticPr fontId="3"/>
  </si>
  <si>
    <t>教科の位置付け</t>
    <phoneticPr fontId="3"/>
  </si>
  <si>
    <t>詳細</t>
    <rPh sb="0" eb="2">
      <t>ショウサイ</t>
    </rPh>
    <phoneticPr fontId="3"/>
  </si>
  <si>
    <t>内訳</t>
    <rPh sb="0" eb="2">
      <t>ウチワケ</t>
    </rPh>
    <phoneticPr fontId="3"/>
  </si>
  <si>
    <t>諸雑費①種別</t>
    <rPh sb="0" eb="3">
      <t>ショザッピ</t>
    </rPh>
    <rPh sb="4" eb="6">
      <t>シュベツ</t>
    </rPh>
    <phoneticPr fontId="3"/>
  </si>
  <si>
    <t>単価</t>
    <rPh sb="0" eb="2">
      <t>タンカ</t>
    </rPh>
    <phoneticPr fontId="3"/>
  </si>
  <si>
    <t>諸雑費②種別</t>
    <rPh sb="0" eb="3">
      <t>ショザッピ</t>
    </rPh>
    <rPh sb="4" eb="6">
      <t>シュベツ</t>
    </rPh>
    <phoneticPr fontId="3"/>
  </si>
  <si>
    <t>諸雑費③種別</t>
    <rPh sb="0" eb="3">
      <t>ショザッピ</t>
    </rPh>
    <rPh sb="4" eb="6">
      <t>シュベツ</t>
    </rPh>
    <phoneticPr fontId="3"/>
  </si>
  <si>
    <t>諸雑費④種別</t>
    <rPh sb="0" eb="3">
      <t>ショザッピ</t>
    </rPh>
    <rPh sb="4" eb="6">
      <t>シュベツ</t>
    </rPh>
    <phoneticPr fontId="3"/>
  </si>
  <si>
    <t>諸雑費⑤種別</t>
    <rPh sb="0" eb="3">
      <t>ショザッピ</t>
    </rPh>
    <rPh sb="4" eb="6">
      <t>シュベツ</t>
    </rPh>
    <phoneticPr fontId="3"/>
  </si>
  <si>
    <t>諸雑費⑥種別</t>
    <rPh sb="0" eb="3">
      <t>ショザッピ</t>
    </rPh>
    <rPh sb="4" eb="6">
      <t>シュベツ</t>
    </rPh>
    <phoneticPr fontId="3"/>
  </si>
  <si>
    <t>諸雑費⑦種別</t>
    <rPh sb="0" eb="3">
      <t>ショザッピ</t>
    </rPh>
    <rPh sb="4" eb="6">
      <t>シュベツ</t>
    </rPh>
    <phoneticPr fontId="3"/>
  </si>
  <si>
    <t>総合計</t>
    <rPh sb="0" eb="3">
      <t>ソウゴウケイ</t>
    </rPh>
    <phoneticPr fontId="3"/>
  </si>
  <si>
    <t>列</t>
    <rPh sb="0" eb="1">
      <t>レツ</t>
    </rPh>
    <phoneticPr fontId="3"/>
  </si>
  <si>
    <t>E</t>
    <phoneticPr fontId="3"/>
  </si>
  <si>
    <t>AE</t>
    <phoneticPr fontId="3"/>
  </si>
  <si>
    <t>AG</t>
    <phoneticPr fontId="3"/>
  </si>
  <si>
    <t>U</t>
    <phoneticPr fontId="3"/>
  </si>
  <si>
    <t>H</t>
    <phoneticPr fontId="3"/>
  </si>
  <si>
    <t>F</t>
    <phoneticPr fontId="3"/>
  </si>
  <si>
    <t>C</t>
    <phoneticPr fontId="3"/>
  </si>
  <si>
    <t>A</t>
    <phoneticPr fontId="3"/>
  </si>
  <si>
    <t>I</t>
    <phoneticPr fontId="3"/>
  </si>
  <si>
    <t>O</t>
    <phoneticPr fontId="3"/>
  </si>
  <si>
    <t>T</t>
    <phoneticPr fontId="3"/>
  </si>
  <si>
    <t>W</t>
    <phoneticPr fontId="3"/>
  </si>
  <si>
    <t>AD</t>
    <phoneticPr fontId="3"/>
  </si>
  <si>
    <t>G</t>
    <phoneticPr fontId="3"/>
  </si>
  <si>
    <t>R</t>
    <phoneticPr fontId="3"/>
  </si>
  <si>
    <t>Z</t>
    <phoneticPr fontId="3"/>
  </si>
  <si>
    <t>Y</t>
    <phoneticPr fontId="3"/>
  </si>
  <si>
    <t>行</t>
    <rPh sb="0" eb="1">
      <t>ギョウ</t>
    </rPh>
    <phoneticPr fontId="3"/>
  </si>
  <si>
    <t>値</t>
    <rPh sb="0" eb="1">
      <t>アタイ</t>
    </rPh>
    <phoneticPr fontId="3"/>
  </si>
  <si>
    <t>実施日1</t>
    <phoneticPr fontId="3"/>
  </si>
  <si>
    <t>【様式３】実施希望調書!</t>
    <phoneticPr fontId="3"/>
  </si>
  <si>
    <t>AI</t>
    <phoneticPr fontId="3"/>
  </si>
  <si>
    <t>参加児童生徒数</t>
    <phoneticPr fontId="3"/>
  </si>
  <si>
    <t>事業内容</t>
    <rPh sb="0" eb="4">
      <t>ジギョウナイヨウ</t>
    </rPh>
    <phoneticPr fontId="3"/>
  </si>
  <si>
    <t>実施日2</t>
    <phoneticPr fontId="3"/>
  </si>
  <si>
    <t>実施日3</t>
    <phoneticPr fontId="3"/>
  </si>
  <si>
    <t>実施日4</t>
    <phoneticPr fontId="3"/>
  </si>
  <si>
    <t>実施日5</t>
    <phoneticPr fontId="3"/>
  </si>
  <si>
    <t>実施日6</t>
    <phoneticPr fontId="3"/>
  </si>
  <si>
    <t>実施日7</t>
    <phoneticPr fontId="3"/>
  </si>
  <si>
    <t>実施日8</t>
    <phoneticPr fontId="3"/>
  </si>
  <si>
    <t>実施日9</t>
    <phoneticPr fontId="3"/>
  </si>
  <si>
    <t>実施日10</t>
    <phoneticPr fontId="3"/>
  </si>
  <si>
    <t>実施日11</t>
    <phoneticPr fontId="3"/>
  </si>
  <si>
    <t>実施日12</t>
    <phoneticPr fontId="3"/>
  </si>
  <si>
    <t>【様式４】経費計画書!</t>
    <phoneticPr fontId="3"/>
  </si>
  <si>
    <t>項目</t>
  </si>
  <si>
    <t>B</t>
    <phoneticPr fontId="3"/>
  </si>
  <si>
    <t>J</t>
    <phoneticPr fontId="3"/>
  </si>
  <si>
    <t>合計</t>
    <rPh sb="0" eb="2">
      <t>ゴウケイ</t>
    </rPh>
    <phoneticPr fontId="3"/>
  </si>
  <si>
    <t>諸雑費合計</t>
    <rPh sb="0" eb="3">
      <t>ショザッピ</t>
    </rPh>
    <rPh sb="3" eb="5">
      <t>ゴウケイ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</si>
  <si>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</si>
  <si>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</si>
  <si>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</si>
  <si>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</si>
  <si>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</si>
  <si>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</si>
  <si>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</si>
  <si>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第8回</t>
    <rPh sb="0" eb="1">
      <t>ダイ</t>
    </rPh>
    <rPh sb="2" eb="3">
      <t>カイ</t>
    </rPh>
    <phoneticPr fontId="3"/>
  </si>
  <si>
    <t>第9回</t>
    <rPh sb="0" eb="1">
      <t>ダイ</t>
    </rPh>
    <rPh sb="2" eb="3">
      <t>カイ</t>
    </rPh>
    <phoneticPr fontId="3"/>
  </si>
  <si>
    <t>第10回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</si>
  <si>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</si>
  <si>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</si>
  <si>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単価</t>
    <rPh sb="0" eb="2">
      <t>タンカ</t>
    </rPh>
    <phoneticPr fontId="3"/>
  </si>
  <si>
    <t>1日上限</t>
    <rPh sb="1" eb="2">
      <t>ニチ</t>
    </rPh>
    <rPh sb="2" eb="4">
      <t>ジョウゲン</t>
    </rPh>
    <phoneticPr fontId="3"/>
  </si>
  <si>
    <t>検索値</t>
    <rPh sb="0" eb="2">
      <t>ケンサク</t>
    </rPh>
    <rPh sb="2" eb="3">
      <t>アタイ</t>
    </rPh>
    <phoneticPr fontId="3"/>
  </si>
  <si>
    <t>カウント</t>
    <phoneticPr fontId="3"/>
  </si>
  <si>
    <t>時間数</t>
    <rPh sb="0" eb="3">
      <t>ジカンスウ</t>
    </rPh>
    <phoneticPr fontId="3"/>
  </si>
  <si>
    <t>金額</t>
    <rPh sb="0" eb="2">
      <t>キンガク</t>
    </rPh>
    <phoneticPr fontId="3"/>
  </si>
  <si>
    <t>令和７年度　学校における文化芸術鑑賞・体験推進事業
コミュニケーション能力向上（学校申請方式）　応募校調書</t>
    <rPh sb="40" eb="42">
      <t>ガッコウ</t>
    </rPh>
    <rPh sb="42" eb="44">
      <t>シンセイ</t>
    </rPh>
    <rPh sb="44" eb="46">
      <t>ホウシキ</t>
    </rPh>
    <rPh sb="48" eb="50">
      <t>オウボ</t>
    </rPh>
    <rPh sb="50" eb="51">
      <t>コウ</t>
    </rPh>
    <rPh sb="51" eb="53">
      <t>チョウショ</t>
    </rPh>
    <phoneticPr fontId="4"/>
  </si>
  <si>
    <t>令和７年度　学校における文化芸術鑑賞・体験推進事業
コミュニケーション能力向上（学校申請方式）　旅費計算書</t>
  </si>
  <si>
    <t>令和７年度　学校における文化芸術鑑賞・体験推進事業
コミュニケーション能力向上（学校申請方式）　経費計画書</t>
  </si>
  <si>
    <t>令和７年度　学校における文化芸術鑑賞・体験推進事業
コミュニケーション能力向上（学校申請方式）　実施希望調書</t>
    <rPh sb="48" eb="50">
      <t>ジッシ</t>
    </rPh>
    <rPh sb="50" eb="54">
      <t>キボウチョウショ</t>
    </rPh>
    <phoneticPr fontId="3"/>
  </si>
  <si>
    <t>※補助者謝金は1時間当たり実技指導5,200円（1日最大3時間）、単純労務1,300円（1日最大5時間）　で自動計算・反映されます。</t>
    <rPh sb="1" eb="4">
      <t>ホジョシャ</t>
    </rPh>
    <rPh sb="4" eb="6">
      <t>シャキン</t>
    </rPh>
    <rPh sb="25" eb="26">
      <t>ニチ</t>
    </rPh>
    <rPh sb="26" eb="28">
      <t>サイダイ</t>
    </rPh>
    <rPh sb="29" eb="31">
      <t>ジカン</t>
    </rPh>
    <rPh sb="54" eb="58">
      <t>ジドウケイサン</t>
    </rPh>
    <rPh sb="59" eb="61">
      <t>ハンエイ</t>
    </rPh>
    <phoneticPr fontId="3"/>
  </si>
  <si>
    <t>令和6年</t>
    <phoneticPr fontId="3"/>
  </si>
  <si>
    <t>※応募時に、本事業の専用ウェブページに掲載する[個人情報について]に同意していただいたものとします。</t>
  </si>
  <si>
    <t>※応募時に、本事業の専用ウェブページに掲載する[個人情報について]に同意していただいたものとします。</t>
    <rPh sb="24" eb="26">
      <t>コジン</t>
    </rPh>
    <rPh sb="26" eb="28">
      <t>ジョウホウ</t>
    </rPh>
    <rPh sb="34" eb="36">
      <t>ドウイ</t>
    </rPh>
    <phoneticPr fontId="4"/>
  </si>
  <si>
    <t>令和７年度　学校における文化芸術鑑賞・体験推進事業
コミュニケーション能力向上（学校申請方式）被派遣者略歴表</t>
    <rPh sb="6" eb="8">
      <t>ガッコウ</t>
    </rPh>
    <rPh sb="12" eb="18">
      <t>ブンカゲイジュツカンショウ</t>
    </rPh>
    <rPh sb="19" eb="23">
      <t>タイケンスイシン</t>
    </rPh>
    <rPh sb="23" eb="25">
      <t>ジギョウ</t>
    </rPh>
    <rPh sb="47" eb="51">
      <t>ヒハケンシャ</t>
    </rPh>
    <rPh sb="53" eb="54">
      <t>ヒョウ</t>
    </rPh>
    <phoneticPr fontId="4"/>
  </si>
  <si>
    <t>シート</t>
    <phoneticPr fontId="3"/>
  </si>
  <si>
    <t>被派遣者</t>
    <rPh sb="0" eb="1">
      <t>ヒ</t>
    </rPh>
    <rPh sb="1" eb="4">
      <t>ハケンシャ</t>
    </rPh>
    <phoneticPr fontId="3"/>
  </si>
  <si>
    <r>
      <t>※本事業の旅費基準に従って計上してください。
※</t>
    </r>
    <r>
      <rPr>
        <u/>
        <sz val="9"/>
        <rFont val="游ゴシック"/>
        <family val="3"/>
        <charset val="128"/>
        <scheme val="minor"/>
      </rPr>
      <t>乗り換え毎に行を分けて</t>
    </r>
    <r>
      <rPr>
        <sz val="9"/>
        <rFont val="游ゴシック"/>
        <family val="3"/>
        <charset val="128"/>
        <scheme val="minor"/>
      </rPr>
      <t>記入してください。但しＪＲなど交通機関が同一の場合には、
　　通し料金で計上してください。（ＪＲ以外は私鉄としてください）
※交通機関名欄は、プルダウンより選択してください。
※距離を必ず記入してください。</t>
    </r>
    <rPh sb="1" eb="2">
      <t>ホン</t>
    </rPh>
    <rPh sb="2" eb="4">
      <t>ジギョウ</t>
    </rPh>
    <rPh sb="5" eb="7">
      <t>リョヒ</t>
    </rPh>
    <rPh sb="7" eb="9">
      <t>キジュン</t>
    </rPh>
    <rPh sb="10" eb="11">
      <t>シタガ</t>
    </rPh>
    <rPh sb="13" eb="15">
      <t>ケイジョウ</t>
    </rPh>
    <rPh sb="24" eb="25">
      <t>ノ</t>
    </rPh>
    <rPh sb="26" eb="27">
      <t>カ</t>
    </rPh>
    <rPh sb="28" eb="29">
      <t>ゴト</t>
    </rPh>
    <rPh sb="30" eb="31">
      <t>ギョウ</t>
    </rPh>
    <rPh sb="32" eb="33">
      <t>ワ</t>
    </rPh>
    <rPh sb="35" eb="37">
      <t>キニュウ</t>
    </rPh>
    <rPh sb="44" eb="45">
      <t>タダ</t>
    </rPh>
    <rPh sb="50" eb="54">
      <t>コウツウキカン</t>
    </rPh>
    <rPh sb="55" eb="57">
      <t>ドウイツ</t>
    </rPh>
    <rPh sb="58" eb="60">
      <t>バアイ</t>
    </rPh>
    <rPh sb="66" eb="67">
      <t>トオ</t>
    </rPh>
    <rPh sb="68" eb="70">
      <t>リョウキン</t>
    </rPh>
    <rPh sb="71" eb="73">
      <t>ケイジョウ</t>
    </rPh>
    <rPh sb="83" eb="85">
      <t>イガイ</t>
    </rPh>
    <rPh sb="86" eb="88">
      <t>シテツ</t>
    </rPh>
    <rPh sb="113" eb="115">
      <t>センタク</t>
    </rPh>
    <phoneticPr fontId="4"/>
  </si>
  <si>
    <t>交通費</t>
    <rPh sb="0" eb="3">
      <t>コウツウヒ</t>
    </rPh>
    <phoneticPr fontId="3"/>
  </si>
  <si>
    <t>アラート</t>
    <phoneticPr fontId="3"/>
  </si>
  <si>
    <t>計算書!</t>
    <rPh sb="0" eb="3">
      <t>ケイサンショ</t>
    </rPh>
    <phoneticPr fontId="3"/>
  </si>
  <si>
    <t>交通費確認用</t>
    <rPh sb="0" eb="3">
      <t>コウツウヒ</t>
    </rPh>
    <rPh sb="3" eb="5">
      <t>カクニン</t>
    </rPh>
    <rPh sb="5" eb="6">
      <t>ヨウ</t>
    </rPh>
    <phoneticPr fontId="3"/>
  </si>
  <si>
    <t>AC</t>
    <phoneticPr fontId="3"/>
  </si>
  <si>
    <t>被派遣者不明の様式5あり</t>
    <rPh sb="0" eb="4">
      <t>ヒハケンシャ</t>
    </rPh>
    <rPh sb="4" eb="6">
      <t>フメイ</t>
    </rPh>
    <rPh sb="7" eb="9">
      <t>ヨウシキ</t>
    </rPh>
    <phoneticPr fontId="3"/>
  </si>
  <si>
    <t>※大項目選択後に中項目の選択肢が表示されます。
その他を選択する場合、詳細をご記入ください。</t>
    <rPh sb="1" eb="4">
      <t>だいこうもく</t>
    </rPh>
    <rPh sb="4" eb="7">
      <t>せんたくご</t>
    </rPh>
    <rPh sb="8" eb="11">
      <t>ちゅうこうもく</t>
    </rPh>
    <rPh sb="12" eb="15">
      <t>せんたくし</t>
    </rPh>
    <rPh sb="16" eb="18">
      <t>ひょうじ</t>
    </rPh>
    <rPh sb="26" eb="27">
      <t>た</t>
    </rPh>
    <rPh sb="28" eb="30">
      <t>せんたく</t>
    </rPh>
    <rPh sb="32" eb="34">
      <t>ばあい</t>
    </rPh>
    <rPh sb="35" eb="37">
      <t>しょうさい</t>
    </rPh>
    <rPh sb="39" eb="41">
      <t>きにゅう</t>
    </rPh>
    <phoneticPr fontId="4" type="Hiragana" alignment="distributed"/>
  </si>
  <si>
    <t>学級単位</t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</si>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</sst>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;[Red]0"/>
    <numFmt numFmtId="177" formatCode="#,##0_ "/>
    <numFmt numFmtId="178" formatCode="0_);[Red]\(0\)"/>
    <numFmt numFmtId="179" formatCode="0.0&quot;km&quot;_ "/>
    <numFmt numFmtId="180" formatCode="#"/>
    <numFmt numFmtId="181" formatCode="m&quot;月&quot;d&quot;日&quot;;@"/>
    <numFmt numFmtId="182" formatCode="m&quot;月&quot;d&quot;日&quot;\ ;;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i/>
      <sz val="9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u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663">
    <xf numFmtId="0" fontId="0" fillId="0" borderId="0" xfId="0">
      <alignment vertical="center"/>
    </xf>
    <xf numFmtId="0" fontId="10" fillId="0" borderId="0" xfId="0" applyFont="1">
      <alignment vertical="center"/>
    </xf>
    <xf numFmtId="0" fontId="12" fillId="0" borderId="0" xfId="3" applyFont="1" applyAlignment="1">
      <alignment vertical="center"/>
    </xf>
    <xf numFmtId="0" fontId="7" fillId="0" borderId="0" xfId="2" applyFont="1">
      <alignment vertical="center"/>
    </xf>
    <xf numFmtId="0" fontId="7" fillId="0" borderId="45" xfId="2" applyFont="1" applyBorder="1">
      <alignment vertical="center"/>
    </xf>
    <xf numFmtId="0" fontId="8" fillId="0" borderId="45" xfId="3" applyFont="1" applyBorder="1" applyAlignment="1">
      <alignment vertical="center" shrinkToFit="1"/>
    </xf>
    <xf numFmtId="0" fontId="5" fillId="0" borderId="45" xfId="3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45" xfId="2" applyFont="1" applyBorder="1" applyAlignment="1">
      <alignment vertical="center" shrinkToFit="1"/>
    </xf>
    <xf numFmtId="0" fontId="5" fillId="0" borderId="45" xfId="3" applyBorder="1" applyAlignment="1">
      <alignment horizontal="left" vertical="center" shrinkToFit="1"/>
    </xf>
    <xf numFmtId="0" fontId="8" fillId="0" borderId="45" xfId="3" applyFont="1" applyBorder="1" applyAlignment="1">
      <alignment vertical="center" wrapText="1" shrinkToFit="1"/>
    </xf>
    <xf numFmtId="0" fontId="7" fillId="0" borderId="0" xfId="0" applyFont="1" applyAlignment="1"/>
    <xf numFmtId="0" fontId="9" fillId="0" borderId="45" xfId="3" applyFont="1" applyBorder="1" applyAlignment="1">
      <alignment vertical="center" wrapText="1" shrinkToFit="1"/>
    </xf>
    <xf numFmtId="0" fontId="5" fillId="0" borderId="0" xfId="2" applyFont="1">
      <alignment vertical="center"/>
    </xf>
    <xf numFmtId="0" fontId="9" fillId="0" borderId="45" xfId="2" applyFont="1" applyBorder="1">
      <alignment vertical="center"/>
    </xf>
    <xf numFmtId="0" fontId="9" fillId="0" borderId="45" xfId="3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2" fillId="0" borderId="0" xfId="0" applyFont="1">
      <alignment vertical="center"/>
    </xf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 justifyLastLine="1"/>
    </xf>
    <xf numFmtId="0" fontId="12" fillId="0" borderId="0" xfId="3" applyFont="1" applyAlignment="1">
      <alignment horizontal="left" vertical="center" justifyLastLine="1"/>
    </xf>
    <xf numFmtId="0" fontId="2" fillId="0" borderId="68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7" fillId="0" borderId="0" xfId="2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14" fillId="0" borderId="0" xfId="2" applyFont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24" fillId="0" borderId="0" xfId="3" applyFont="1" applyAlignment="1">
      <alignment horizontal="center" vertical="center"/>
    </xf>
    <xf numFmtId="0" fontId="2" fillId="0" borderId="18" xfId="2" applyBorder="1" applyAlignment="1">
      <alignment horizontal="center" vertical="center" shrinkToFit="1"/>
    </xf>
    <xf numFmtId="0" fontId="2" fillId="0" borderId="36" xfId="2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7" fontId="14" fillId="0" borderId="0" xfId="2" applyNumberFormat="1" applyFont="1" applyAlignment="1" applyProtection="1">
      <alignment horizontal="right" vertical="center"/>
      <protection locked="0"/>
    </xf>
    <xf numFmtId="0" fontId="7" fillId="0" borderId="0" xfId="2" applyFont="1" applyAlignment="1">
      <alignment horizontal="center" vertical="center"/>
    </xf>
    <xf numFmtId="0" fontId="9" fillId="0" borderId="45" xfId="3" applyFont="1" applyBorder="1" applyAlignment="1">
      <alignment horizontal="center" vertical="center" shrinkToFit="1"/>
    </xf>
    <xf numFmtId="0" fontId="5" fillId="0" borderId="45" xfId="3" applyBorder="1" applyAlignment="1">
      <alignment horizontal="center" vertical="center" shrinkToFit="1"/>
    </xf>
    <xf numFmtId="0" fontId="9" fillId="0" borderId="66" xfId="3" applyFont="1" applyBorder="1" applyAlignment="1">
      <alignment horizontal="center" vertical="center" shrinkToFit="1"/>
    </xf>
    <xf numFmtId="0" fontId="5" fillId="0" borderId="66" xfId="3" applyBorder="1" applyAlignment="1">
      <alignment horizontal="center" vertical="center" shrinkToFit="1"/>
    </xf>
    <xf numFmtId="0" fontId="5" fillId="0" borderId="0" xfId="3" applyAlignment="1">
      <alignment horizontal="center" vertical="center" shrinkToFit="1"/>
    </xf>
    <xf numFmtId="0" fontId="9" fillId="0" borderId="66" xfId="3" applyFont="1" applyBorder="1" applyAlignment="1">
      <alignment vertical="center" shrinkToFit="1"/>
    </xf>
    <xf numFmtId="0" fontId="5" fillId="0" borderId="66" xfId="3" applyBorder="1" applyAlignment="1">
      <alignment vertical="center" shrinkToFit="1"/>
    </xf>
    <xf numFmtId="0" fontId="19" fillId="0" borderId="0" xfId="3" applyFont="1" applyAlignment="1">
      <alignment horizontal="right" vertical="center"/>
    </xf>
    <xf numFmtId="0" fontId="19" fillId="0" borderId="0" xfId="3" applyFont="1" applyAlignment="1">
      <alignment horizontal="left" vertical="center" justifyLastLine="1"/>
    </xf>
    <xf numFmtId="0" fontId="29" fillId="0" borderId="0" xfId="3" applyFont="1" applyAlignment="1">
      <alignment horizontal="left" vertical="center"/>
    </xf>
    <xf numFmtId="0" fontId="29" fillId="0" borderId="0" xfId="3" applyFont="1" applyAlignment="1">
      <alignment vertical="center"/>
    </xf>
    <xf numFmtId="0" fontId="18" fillId="0" borderId="0" xfId="2" applyFont="1" applyAlignment="1">
      <alignment horizontal="center" vertical="center"/>
    </xf>
    <xf numFmtId="0" fontId="32" fillId="0" borderId="0" xfId="3" applyFont="1" applyAlignment="1">
      <alignment vertical="center"/>
    </xf>
    <xf numFmtId="0" fontId="13" fillId="0" borderId="0" xfId="2" applyFont="1">
      <alignment vertical="center"/>
    </xf>
    <xf numFmtId="0" fontId="31" fillId="0" borderId="3" xfId="2" applyFont="1" applyBorder="1" applyAlignment="1">
      <alignment horizontal="center" vertical="center"/>
    </xf>
    <xf numFmtId="0" fontId="34" fillId="0" borderId="0" xfId="3" applyFont="1" applyAlignment="1">
      <alignment horizontal="left" vertical="center"/>
    </xf>
    <xf numFmtId="49" fontId="34" fillId="0" borderId="0" xfId="3" applyNumberFormat="1" applyFont="1" applyAlignment="1">
      <alignment vertical="center"/>
    </xf>
    <xf numFmtId="0" fontId="11" fillId="0" borderId="4" xfId="0" applyFont="1" applyBorder="1">
      <alignment vertical="center"/>
    </xf>
    <xf numFmtId="0" fontId="23" fillId="6" borderId="26" xfId="3" applyFont="1" applyFill="1" applyBorder="1" applyAlignment="1">
      <alignment horizontal="left" vertical="center" justifyLastLine="1"/>
    </xf>
    <xf numFmtId="0" fontId="24" fillId="6" borderId="14" xfId="3" applyFont="1" applyFill="1" applyBorder="1" applyAlignment="1">
      <alignment vertical="center" justifyLastLine="1"/>
    </xf>
    <xf numFmtId="0" fontId="25" fillId="6" borderId="6" xfId="0" applyFont="1" applyFill="1" applyBorder="1">
      <alignment vertical="center"/>
    </xf>
    <xf numFmtId="0" fontId="26" fillId="6" borderId="41" xfId="3" applyFont="1" applyFill="1" applyBorder="1" applyAlignment="1">
      <alignment horizontal="left" vertical="center" justifyLastLine="1"/>
    </xf>
    <xf numFmtId="0" fontId="2" fillId="6" borderId="79" xfId="0" applyFont="1" applyFill="1" applyBorder="1">
      <alignment vertical="center"/>
    </xf>
    <xf numFmtId="0" fontId="25" fillId="6" borderId="35" xfId="2" applyFont="1" applyFill="1" applyBorder="1" applyAlignment="1" applyProtection="1">
      <alignment vertical="center" shrinkToFit="1"/>
      <protection locked="0"/>
    </xf>
    <xf numFmtId="0" fontId="20" fillId="0" borderId="38" xfId="3" applyFont="1" applyBorder="1" applyAlignment="1">
      <alignment horizontal="center" vertical="center"/>
    </xf>
    <xf numFmtId="0" fontId="2" fillId="6" borderId="33" xfId="0" applyFont="1" applyFill="1" applyBorder="1">
      <alignment vertical="center"/>
    </xf>
    <xf numFmtId="0" fontId="19" fillId="6" borderId="33" xfId="3" applyFont="1" applyFill="1" applyBorder="1" applyAlignment="1">
      <alignment horizontal="left" vertical="center" justifyLastLine="1"/>
    </xf>
    <xf numFmtId="0" fontId="23" fillId="6" borderId="33" xfId="3" applyFont="1" applyFill="1" applyBorder="1" applyAlignment="1">
      <alignment horizontal="left" vertical="center" justifyLastLine="1"/>
    </xf>
    <xf numFmtId="0" fontId="25" fillId="6" borderId="34" xfId="2" applyFont="1" applyFill="1" applyBorder="1" applyAlignment="1" applyProtection="1">
      <alignment vertical="center" shrinkToFit="1"/>
      <protection locked="0"/>
    </xf>
    <xf numFmtId="0" fontId="20" fillId="0" borderId="69" xfId="3" applyFont="1" applyBorder="1" applyAlignment="1">
      <alignment vertical="center" shrinkToFit="1"/>
    </xf>
    <xf numFmtId="38" fontId="5" fillId="0" borderId="66" xfId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12" fillId="0" borderId="0" xfId="3" applyFont="1" applyAlignment="1">
      <alignment horizontal="left" vertical="center"/>
    </xf>
    <xf numFmtId="0" fontId="0" fillId="0" borderId="0" xfId="0">
      <alignment vertical="center"/>
    </xf>
    <xf numFmtId="0" fontId="9" fillId="0" borderId="66" xfId="3" applyFont="1" applyFill="1" applyBorder="1" applyAlignment="1">
      <alignment horizontal="center" vertical="center" shrinkToFit="1"/>
    </xf>
    <xf numFmtId="0" fontId="5" fillId="0" borderId="66" xfId="3" applyFont="1" applyFill="1" applyBorder="1" applyAlignment="1">
      <alignment horizontal="center" vertical="center" shrinkToFit="1"/>
    </xf>
    <xf numFmtId="180" fontId="12" fillId="5" borderId="24" xfId="2" applyNumberFormat="1" applyFont="1" applyFill="1" applyBorder="1" applyAlignment="1">
      <alignment horizontal="center" vertical="center" shrinkToFit="1"/>
    </xf>
    <xf numFmtId="0" fontId="5" fillId="0" borderId="0" xfId="3" applyBorder="1" applyAlignment="1">
      <alignment vertical="center" shrinkToFit="1"/>
    </xf>
    <xf numFmtId="180" fontId="12" fillId="5" borderId="78" xfId="2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38" fontId="0" fillId="0" borderId="0" xfId="1" applyFont="1">
      <alignment vertical="center"/>
    </xf>
    <xf numFmtId="0" fontId="5" fillId="0" borderId="0" xfId="3" applyBorder="1" applyAlignment="1">
      <alignment horizontal="center" vertical="center" shrinkToFit="1"/>
    </xf>
    <xf numFmtId="0" fontId="16" fillId="4" borderId="0" xfId="2" applyFont="1" applyFill="1" applyAlignment="1">
      <alignment horizontal="center" vertical="center"/>
    </xf>
    <xf numFmtId="0" fontId="35" fillId="0" borderId="55" xfId="2" applyFont="1" applyBorder="1" applyAlignment="1" applyProtection="1">
      <alignment horizontal="center" vertical="center" shrinkToFit="1"/>
      <protection locked="0"/>
    </xf>
    <xf numFmtId="0" fontId="35" fillId="0" borderId="54" xfId="2" applyFont="1" applyBorder="1" applyAlignment="1" applyProtection="1">
      <alignment horizontal="center" vertical="center" shrinkToFit="1"/>
      <protection locked="0"/>
    </xf>
    <xf numFmtId="0" fontId="35" fillId="0" borderId="53" xfId="2" applyFont="1" applyBorder="1" applyAlignment="1" applyProtection="1">
      <alignment horizontal="center" vertical="center" shrinkToFit="1"/>
      <protection locked="0"/>
    </xf>
    <xf numFmtId="180" fontId="35" fillId="6" borderId="77" xfId="2" applyNumberFormat="1" applyFont="1" applyFill="1" applyBorder="1" applyAlignment="1" applyProtection="1">
      <alignment horizontal="center" vertical="center"/>
      <protection locked="0"/>
    </xf>
    <xf numFmtId="180" fontId="35" fillId="6" borderId="29" xfId="2" applyNumberFormat="1" applyFont="1" applyFill="1" applyBorder="1" applyAlignment="1" applyProtection="1">
      <alignment horizontal="center" vertical="center"/>
      <protection locked="0"/>
    </xf>
    <xf numFmtId="38" fontId="11" fillId="0" borderId="0" xfId="1" applyFont="1" applyBorder="1" applyAlignment="1">
      <alignment horizontal="center" vertical="center"/>
    </xf>
    <xf numFmtId="0" fontId="0" fillId="0" borderId="0" xfId="0">
      <alignment vertical="center"/>
    </xf>
    <xf numFmtId="14" fontId="0" fillId="0" borderId="66" xfId="0" applyNumberFormat="1" applyBorder="1" applyAlignment="1">
      <alignment horizontal="center" vertical="center"/>
    </xf>
    <xf numFmtId="0" fontId="0" fillId="0" borderId="0" xfId="0">
      <alignment vertical="center"/>
    </xf>
    <xf numFmtId="0" fontId="39" fillId="4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25" fillId="4" borderId="0" xfId="0" applyFont="1" applyFill="1">
      <alignment vertical="center"/>
    </xf>
    <xf numFmtId="0" fontId="0" fillId="0" borderId="0" xfId="0" applyAlignment="1">
      <alignment horizontal="left" vertical="center"/>
    </xf>
    <xf numFmtId="14" fontId="25" fillId="4" borderId="135" xfId="0" applyNumberFormat="1" applyFont="1" applyFill="1" applyBorder="1" applyAlignment="1">
      <alignment horizontal="center" vertical="center"/>
    </xf>
    <xf numFmtId="0" fontId="38" fillId="7" borderId="135" xfId="0" applyFont="1" applyFill="1" applyBorder="1" applyAlignment="1">
      <alignment horizontal="center" vertical="center"/>
    </xf>
    <xf numFmtId="38" fontId="38" fillId="7" borderId="135" xfId="1" applyFont="1" applyFill="1" applyBorder="1" applyAlignment="1">
      <alignment horizontal="center" vertical="center"/>
    </xf>
    <xf numFmtId="0" fontId="38" fillId="8" borderId="135" xfId="0" applyFont="1" applyFill="1" applyBorder="1" applyAlignment="1">
      <alignment horizontal="center" vertical="center"/>
    </xf>
    <xf numFmtId="0" fontId="38" fillId="9" borderId="135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66" xfId="1" applyFont="1" applyBorder="1" applyAlignment="1">
      <alignment horizontal="center" vertical="center"/>
    </xf>
    <xf numFmtId="0" fontId="20" fillId="0" borderId="67" xfId="3" applyFont="1" applyBorder="1" applyAlignment="1">
      <alignment horizontal="center" vertical="center" shrinkToFit="1"/>
    </xf>
    <xf numFmtId="180" fontId="36" fillId="5" borderId="138" xfId="0" applyNumberFormat="1" applyFont="1" applyFill="1" applyBorder="1" applyAlignment="1" applyProtection="1">
      <alignment horizontal="center" vertical="center" shrinkToFit="1"/>
    </xf>
    <xf numFmtId="0" fontId="21" fillId="0" borderId="33" xfId="3" applyFont="1" applyBorder="1" applyAlignment="1" applyProtection="1">
      <alignment horizontal="center" vertical="center"/>
    </xf>
    <xf numFmtId="0" fontId="21" fillId="0" borderId="104" xfId="3" applyFont="1" applyBorder="1" applyAlignment="1" applyProtection="1">
      <alignment horizontal="center" vertical="center"/>
    </xf>
    <xf numFmtId="0" fontId="21" fillId="0" borderId="34" xfId="3" applyFont="1" applyBorder="1" applyAlignment="1" applyProtection="1">
      <alignment horizontal="center" vertical="center"/>
    </xf>
    <xf numFmtId="180" fontId="36" fillId="5" borderId="139" xfId="0" applyNumberFormat="1" applyFont="1" applyFill="1" applyBorder="1" applyAlignment="1" applyProtection="1">
      <alignment horizontal="center" vertical="center" shrinkToFit="1"/>
    </xf>
    <xf numFmtId="0" fontId="21" fillId="0" borderId="46" xfId="3" applyFont="1" applyBorder="1" applyAlignment="1" applyProtection="1">
      <alignment horizontal="center" vertical="center"/>
    </xf>
    <xf numFmtId="0" fontId="21" fillId="0" borderId="47" xfId="3" applyFont="1" applyBorder="1" applyAlignment="1" applyProtection="1">
      <alignment horizontal="center" vertical="center"/>
    </xf>
    <xf numFmtId="0" fontId="21" fillId="0" borderId="49" xfId="3" applyFont="1" applyBorder="1" applyAlignment="1" applyProtection="1">
      <alignment horizontal="center" vertical="center"/>
    </xf>
    <xf numFmtId="180" fontId="36" fillId="5" borderId="140" xfId="0" applyNumberFormat="1" applyFont="1" applyFill="1" applyBorder="1" applyAlignment="1" applyProtection="1">
      <alignment horizontal="center" vertical="center" shrinkToFit="1"/>
    </xf>
    <xf numFmtId="0" fontId="21" fillId="0" borderId="56" xfId="3" applyFont="1" applyBorder="1" applyAlignment="1" applyProtection="1">
      <alignment horizontal="center" vertical="center"/>
    </xf>
    <xf numFmtId="0" fontId="21" fillId="0" borderId="142" xfId="3" applyFont="1" applyBorder="1" applyAlignment="1" applyProtection="1">
      <alignment horizontal="center" vertical="center"/>
    </xf>
    <xf numFmtId="0" fontId="21" fillId="0" borderId="57" xfId="3" applyFont="1" applyBorder="1" applyAlignment="1" applyProtection="1">
      <alignment horizontal="center" vertical="center"/>
    </xf>
    <xf numFmtId="0" fontId="21" fillId="0" borderId="22" xfId="3" applyFont="1" applyBorder="1" applyAlignment="1" applyProtection="1">
      <alignment horizontal="center" vertical="center"/>
    </xf>
    <xf numFmtId="0" fontId="21" fillId="0" borderId="41" xfId="3" applyFont="1" applyBorder="1" applyAlignment="1" applyProtection="1">
      <alignment horizontal="center" vertical="center"/>
    </xf>
    <xf numFmtId="0" fontId="40" fillId="3" borderId="39" xfId="2" applyFont="1" applyFill="1" applyBorder="1" applyAlignment="1" applyProtection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14" fillId="0" borderId="85" xfId="2" applyFont="1" applyBorder="1" applyAlignment="1" applyProtection="1">
      <alignment horizontal="center" vertical="center" shrinkToFit="1"/>
      <protection locked="0"/>
    </xf>
    <xf numFmtId="0" fontId="14" fillId="0" borderId="34" xfId="2" applyFont="1" applyBorder="1" applyAlignment="1" applyProtection="1">
      <alignment horizontal="center" vertical="center" shrinkToFit="1"/>
      <protection locked="0"/>
    </xf>
    <xf numFmtId="0" fontId="14" fillId="0" borderId="88" xfId="2" applyFont="1" applyBorder="1" applyAlignment="1" applyProtection="1">
      <alignment horizontal="center" vertical="center" shrinkToFit="1"/>
      <protection locked="0"/>
    </xf>
    <xf numFmtId="0" fontId="14" fillId="0" borderId="49" xfId="2" applyFont="1" applyBorder="1" applyAlignment="1" applyProtection="1">
      <alignment horizontal="center" vertical="center" shrinkToFit="1"/>
      <protection locked="0"/>
    </xf>
    <xf numFmtId="0" fontId="14" fillId="0" borderId="96" xfId="2" applyFont="1" applyBorder="1" applyAlignment="1" applyProtection="1">
      <alignment horizontal="center" vertical="center" shrinkToFit="1"/>
      <protection locked="0"/>
    </xf>
    <xf numFmtId="0" fontId="14" fillId="0" borderId="57" xfId="2" applyFont="1" applyBorder="1" applyAlignment="1" applyProtection="1">
      <alignment horizontal="center" vertical="center" shrinkToFit="1"/>
      <protection locked="0"/>
    </xf>
    <xf numFmtId="0" fontId="14" fillId="0" borderId="41" xfId="2" applyFont="1" applyBorder="1" applyAlignment="1" applyProtection="1">
      <alignment horizontal="center" vertical="center" shrinkToFit="1"/>
      <protection locked="0"/>
    </xf>
    <xf numFmtId="180" fontId="35" fillId="0" borderId="128" xfId="2" applyNumberFormat="1" applyFont="1" applyFill="1" applyBorder="1" applyAlignment="1" applyProtection="1">
      <alignment horizontal="center" vertical="center" shrinkToFit="1"/>
      <protection locked="0"/>
    </xf>
    <xf numFmtId="0" fontId="30" fillId="6" borderId="68" xfId="1" applyNumberFormat="1" applyFont="1" applyFill="1" applyBorder="1" applyAlignment="1" applyProtection="1">
      <alignment horizontal="center" vertical="center" shrinkToFit="1"/>
      <protection locked="0"/>
    </xf>
    <xf numFmtId="180" fontId="30" fillId="6" borderId="68" xfId="1" applyNumberFormat="1" applyFont="1" applyFill="1" applyBorder="1" applyAlignment="1" applyProtection="1">
      <alignment horizontal="center" vertical="center" shrinkToFit="1"/>
      <protection locked="0"/>
    </xf>
    <xf numFmtId="180" fontId="35" fillId="0" borderId="131" xfId="2" applyNumberFormat="1" applyFont="1" applyFill="1" applyBorder="1" applyAlignment="1" applyProtection="1">
      <alignment horizontal="center" vertical="center" shrinkToFit="1"/>
      <protection locked="0"/>
    </xf>
    <xf numFmtId="0" fontId="30" fillId="6" borderId="5" xfId="1" applyNumberFormat="1" applyFont="1" applyFill="1" applyBorder="1" applyAlignment="1" applyProtection="1">
      <alignment horizontal="center" vertical="center" shrinkToFit="1"/>
      <protection locked="0"/>
    </xf>
    <xf numFmtId="180" fontId="30" fillId="6" borderId="5" xfId="1" applyNumberFormat="1" applyFont="1" applyFill="1" applyBorder="1" applyAlignment="1" applyProtection="1">
      <alignment horizontal="center" vertical="center" shrinkToFit="1"/>
      <protection locked="0"/>
    </xf>
    <xf numFmtId="180" fontId="37" fillId="6" borderId="28" xfId="0" applyNumberFormat="1" applyFont="1" applyFill="1" applyBorder="1" applyAlignment="1" applyProtection="1">
      <alignment vertical="center" shrinkToFit="1"/>
    </xf>
    <xf numFmtId="180" fontId="37" fillId="6" borderId="89" xfId="0" applyNumberFormat="1" applyFont="1" applyFill="1" applyBorder="1" applyAlignment="1" applyProtection="1">
      <alignment vertical="center" shrinkToFit="1"/>
    </xf>
    <xf numFmtId="0" fontId="12" fillId="6" borderId="0" xfId="3" applyFont="1" applyFill="1" applyAlignment="1">
      <alignment horizontal="left" vertical="center"/>
    </xf>
    <xf numFmtId="0" fontId="27" fillId="6" borderId="0" xfId="2" applyFont="1" applyFill="1" applyAlignment="1">
      <alignment horizontal="center" vertical="center"/>
    </xf>
    <xf numFmtId="0" fontId="19" fillId="6" borderId="0" xfId="3" applyFont="1" applyFill="1" applyAlignment="1">
      <alignment horizontal="right" vertical="center"/>
    </xf>
    <xf numFmtId="0" fontId="17" fillId="6" borderId="0" xfId="3" applyFont="1" applyFill="1" applyAlignment="1">
      <alignment horizontal="center" vertical="center" wrapText="1"/>
    </xf>
    <xf numFmtId="0" fontId="18" fillId="6" borderId="0" xfId="3" applyFont="1" applyFill="1" applyAlignment="1">
      <alignment horizontal="left" vertical="center"/>
    </xf>
    <xf numFmtId="0" fontId="0" fillId="6" borderId="0" xfId="0" applyFill="1">
      <alignment vertical="center"/>
    </xf>
    <xf numFmtId="0" fontId="12" fillId="6" borderId="0" xfId="3" applyFont="1" applyFill="1" applyAlignment="1">
      <alignment horizontal="left" vertical="center" justifyLastLine="1"/>
    </xf>
    <xf numFmtId="0" fontId="39" fillId="4" borderId="66" xfId="0" applyFont="1" applyFill="1" applyBorder="1" applyAlignment="1">
      <alignment horizontal="center" vertical="center"/>
    </xf>
    <xf numFmtId="0" fontId="25" fillId="4" borderId="66" xfId="0" applyFont="1" applyFill="1" applyBorder="1" applyAlignment="1">
      <alignment horizontal="center" vertical="center"/>
    </xf>
    <xf numFmtId="180" fontId="0" fillId="0" borderId="66" xfId="0" applyNumberFormat="1" applyBorder="1" applyAlignment="1">
      <alignment horizontal="center" vertical="center"/>
    </xf>
    <xf numFmtId="38" fontId="0" fillId="0" borderId="66" xfId="1" applyFont="1" applyBorder="1" applyAlignment="1">
      <alignment horizontal="right" vertical="center"/>
    </xf>
    <xf numFmtId="38" fontId="0" fillId="0" borderId="66" xfId="0" applyNumberFormat="1" applyBorder="1">
      <alignment vertical="center"/>
    </xf>
    <xf numFmtId="0" fontId="10" fillId="10" borderId="0" xfId="0" applyFont="1" applyFill="1">
      <alignment vertical="center"/>
    </xf>
    <xf numFmtId="0" fontId="10" fillId="10" borderId="0" xfId="0" applyFont="1" applyFill="1" applyAlignment="1">
      <alignment vertical="center" wrapText="1"/>
    </xf>
    <xf numFmtId="0" fontId="10" fillId="10" borderId="0" xfId="0" applyFont="1" applyFill="1" applyAlignment="1">
      <alignment horizontal="center" vertical="center"/>
    </xf>
    <xf numFmtId="0" fontId="41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11" borderId="66" xfId="0" applyFill="1" applyBorder="1" applyAlignment="1">
      <alignment horizontal="center" vertical="center"/>
    </xf>
    <xf numFmtId="0" fontId="42" fillId="0" borderId="0" xfId="0" applyNumberFormat="1" applyFont="1">
      <alignment vertical="center"/>
    </xf>
    <xf numFmtId="0" fontId="42" fillId="11" borderId="66" xfId="0" applyNumberFormat="1" applyFont="1" applyFill="1" applyBorder="1" applyAlignment="1">
      <alignment horizontal="center" vertical="center"/>
    </xf>
    <xf numFmtId="0" fontId="28" fillId="0" borderId="66" xfId="0" applyNumberFormat="1" applyFont="1" applyBorder="1" applyAlignment="1">
      <alignment horizontal="center" vertical="center"/>
    </xf>
    <xf numFmtId="0" fontId="28" fillId="0" borderId="66" xfId="1" applyNumberFormat="1" applyFont="1" applyBorder="1" applyAlignment="1">
      <alignment horizontal="center" vertical="center"/>
    </xf>
    <xf numFmtId="0" fontId="28" fillId="0" borderId="146" xfId="0" applyNumberFormat="1" applyFont="1" applyFill="1" applyBorder="1" applyAlignment="1">
      <alignment horizontal="center" vertical="center"/>
    </xf>
    <xf numFmtId="0" fontId="28" fillId="12" borderId="66" xfId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182" fontId="0" fillId="0" borderId="0" xfId="0" applyNumberFormat="1">
      <alignment vertical="center"/>
    </xf>
    <xf numFmtId="182" fontId="0" fillId="11" borderId="66" xfId="0" applyNumberFormat="1" applyFill="1" applyBorder="1" applyAlignment="1">
      <alignment horizontal="center" vertical="center"/>
    </xf>
    <xf numFmtId="182" fontId="0" fillId="0" borderId="66" xfId="0" applyNumberFormat="1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20" fillId="0" borderId="0" xfId="2" applyFont="1">
      <alignment vertical="center"/>
    </xf>
    <xf numFmtId="0" fontId="31" fillId="0" borderId="0" xfId="2" applyFont="1">
      <alignment vertical="center"/>
    </xf>
    <xf numFmtId="0" fontId="31" fillId="0" borderId="69" xfId="2" applyFont="1" applyBorder="1" applyAlignment="1">
      <alignment horizontal="center" vertical="center" shrinkToFit="1"/>
    </xf>
    <xf numFmtId="0" fontId="35" fillId="0" borderId="0" xfId="2" applyFont="1">
      <alignment vertical="center"/>
    </xf>
    <xf numFmtId="0" fontId="20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40" fillId="6" borderId="38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horizontal="center" vertical="center"/>
    </xf>
    <xf numFmtId="0" fontId="2" fillId="6" borderId="104" xfId="0" applyFont="1" applyFill="1" applyBorder="1" applyAlignment="1">
      <alignment horizontal="center" vertical="center"/>
    </xf>
    <xf numFmtId="14" fontId="13" fillId="0" borderId="0" xfId="3" applyNumberFormat="1" applyFont="1" applyAlignment="1">
      <alignment vertical="center"/>
    </xf>
    <xf numFmtId="0" fontId="40" fillId="6" borderId="112" xfId="0" applyFont="1" applyFill="1" applyBorder="1" applyAlignment="1">
      <alignment horizontal="center" vertical="center"/>
    </xf>
    <xf numFmtId="0" fontId="2" fillId="6" borderId="70" xfId="0" applyFont="1" applyFill="1" applyBorder="1" applyAlignment="1">
      <alignment horizontal="center" vertical="center"/>
    </xf>
    <xf numFmtId="0" fontId="40" fillId="6" borderId="70" xfId="0" applyFont="1" applyFill="1" applyBorder="1" applyAlignment="1">
      <alignment horizontal="center" vertical="center"/>
    </xf>
    <xf numFmtId="0" fontId="2" fillId="6" borderId="111" xfId="0" applyFont="1" applyFill="1" applyBorder="1" applyAlignment="1">
      <alignment horizontal="center" vertical="center"/>
    </xf>
    <xf numFmtId="0" fontId="19" fillId="0" borderId="0" xfId="3" applyFont="1" applyAlignment="1">
      <alignment horizontal="left" wrapText="1"/>
    </xf>
    <xf numFmtId="0" fontId="40" fillId="6" borderId="48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40" fillId="6" borderId="46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40" fillId="6" borderId="26" xfId="0" applyFont="1" applyFill="1" applyBorder="1" applyAlignment="1">
      <alignment horizontal="center" vertical="center"/>
    </xf>
    <xf numFmtId="0" fontId="2" fillId="6" borderId="105" xfId="0" applyFont="1" applyFill="1" applyBorder="1" applyAlignment="1">
      <alignment horizontal="center" vertical="center"/>
    </xf>
    <xf numFmtId="0" fontId="20" fillId="0" borderId="0" xfId="3" applyFont="1" applyAlignment="1">
      <alignment vertical="center"/>
    </xf>
    <xf numFmtId="0" fontId="2" fillId="0" borderId="0" xfId="0" applyFont="1">
      <alignment vertical="center"/>
    </xf>
    <xf numFmtId="0" fontId="20" fillId="0" borderId="4" xfId="3" applyFont="1" applyBorder="1" applyAlignment="1">
      <alignment vertical="center"/>
    </xf>
    <xf numFmtId="38" fontId="0" fillId="0" borderId="0" xfId="0" applyNumberFormat="1">
      <alignment vertical="center"/>
    </xf>
    <xf numFmtId="0" fontId="32" fillId="0" borderId="0" xfId="0" applyFont="1">
      <alignment vertical="center"/>
    </xf>
    <xf numFmtId="0" fontId="35" fillId="3" borderId="39" xfId="2" applyFont="1" applyFill="1" applyBorder="1" applyAlignment="1" applyProtection="1">
      <alignment horizontal="center" vertical="center" shrinkToFit="1"/>
      <protection locked="0"/>
    </xf>
    <xf numFmtId="0" fontId="28" fillId="0" borderId="0" xfId="3" applyFont="1" applyAlignment="1">
      <alignment horizontal="left" vertical="center"/>
    </xf>
    <xf numFmtId="49" fontId="28" fillId="0" borderId="0" xfId="3" applyNumberFormat="1" applyFont="1" applyAlignment="1">
      <alignment vertical="center"/>
    </xf>
    <xf numFmtId="49" fontId="21" fillId="0" borderId="0" xfId="2" applyNumberFormat="1" applyFont="1">
      <alignment vertical="center"/>
    </xf>
    <xf numFmtId="0" fontId="21" fillId="0" borderId="0" xfId="3" applyFont="1" applyAlignment="1">
      <alignment horizontal="left" vertical="center"/>
    </xf>
    <xf numFmtId="0" fontId="12" fillId="3" borderId="67" xfId="3" applyFont="1" applyFill="1" applyBorder="1" applyAlignment="1">
      <alignment horizontal="center" vertical="center" wrapText="1"/>
    </xf>
    <xf numFmtId="0" fontId="7" fillId="0" borderId="4" xfId="2" applyFont="1" applyBorder="1">
      <alignment vertical="center"/>
    </xf>
    <xf numFmtId="0" fontId="19" fillId="6" borderId="26" xfId="3" applyFont="1" applyFill="1" applyBorder="1" applyAlignment="1">
      <alignment horizontal="left" vertical="center" justifyLastLine="1"/>
    </xf>
    <xf numFmtId="0" fontId="11" fillId="0" borderId="22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40" xfId="0" applyFont="1" applyBorder="1">
      <alignment vertical="center"/>
    </xf>
    <xf numFmtId="0" fontId="20" fillId="3" borderId="15" xfId="3" applyFont="1" applyFill="1" applyBorder="1" applyAlignment="1">
      <alignment horizontal="center" vertical="center" wrapText="1"/>
    </xf>
    <xf numFmtId="0" fontId="20" fillId="3" borderId="16" xfId="3" applyFont="1" applyFill="1" applyBorder="1" applyAlignment="1">
      <alignment horizontal="center" vertical="center" wrapText="1"/>
    </xf>
    <xf numFmtId="0" fontId="20" fillId="3" borderId="81" xfId="3" applyFont="1" applyFill="1" applyBorder="1" applyAlignment="1">
      <alignment horizontal="center" vertical="center" wrapText="1"/>
    </xf>
    <xf numFmtId="0" fontId="20" fillId="3" borderId="19" xfId="3" applyFont="1" applyFill="1" applyBorder="1" applyAlignment="1">
      <alignment horizontal="center" vertical="center" wrapText="1"/>
    </xf>
    <xf numFmtId="0" fontId="20" fillId="3" borderId="0" xfId="3" applyFont="1" applyFill="1" applyAlignment="1">
      <alignment horizontal="center" vertical="center" wrapText="1"/>
    </xf>
    <xf numFmtId="0" fontId="20" fillId="3" borderId="82" xfId="3" applyFont="1" applyFill="1" applyBorder="1" applyAlignment="1">
      <alignment horizontal="center" vertical="center" wrapText="1"/>
    </xf>
    <xf numFmtId="0" fontId="20" fillId="3" borderId="42" xfId="3" applyFont="1" applyFill="1" applyBorder="1" applyAlignment="1">
      <alignment horizontal="center" vertical="center" wrapText="1"/>
    </xf>
    <xf numFmtId="0" fontId="20" fillId="3" borderId="9" xfId="3" applyFont="1" applyFill="1" applyBorder="1" applyAlignment="1">
      <alignment horizontal="center" vertical="center" wrapText="1"/>
    </xf>
    <xf numFmtId="0" fontId="20" fillId="3" borderId="80" xfId="3" applyFont="1" applyFill="1" applyBorder="1" applyAlignment="1">
      <alignment horizontal="center" vertical="center" wrapText="1"/>
    </xf>
    <xf numFmtId="0" fontId="20" fillId="0" borderId="9" xfId="3" applyFont="1" applyBorder="1" applyAlignment="1" applyProtection="1">
      <alignment horizontal="center" vertical="center" shrinkToFit="1"/>
      <protection locked="0"/>
    </xf>
    <xf numFmtId="0" fontId="20" fillId="3" borderId="123" xfId="3" applyFont="1" applyFill="1" applyBorder="1" applyAlignment="1">
      <alignment horizontal="center" vertical="center" wrapText="1"/>
    </xf>
    <xf numFmtId="0" fontId="20" fillId="3" borderId="31" xfId="3" applyFont="1" applyFill="1" applyBorder="1" applyAlignment="1">
      <alignment horizontal="center" vertical="center" wrapText="1"/>
    </xf>
    <xf numFmtId="0" fontId="20" fillId="3" borderId="27" xfId="3" applyFont="1" applyFill="1" applyBorder="1" applyAlignment="1">
      <alignment horizontal="center" vertical="center" wrapText="1"/>
    </xf>
    <xf numFmtId="0" fontId="20" fillId="3" borderId="68" xfId="3" applyFont="1" applyFill="1" applyBorder="1" applyAlignment="1">
      <alignment horizontal="center" vertical="center" wrapText="1"/>
    </xf>
    <xf numFmtId="0" fontId="20" fillId="3" borderId="28" xfId="3" applyFont="1" applyFill="1" applyBorder="1" applyAlignment="1">
      <alignment horizontal="center" vertical="center" wrapText="1"/>
    </xf>
    <xf numFmtId="0" fontId="20" fillId="3" borderId="21" xfId="3" applyFont="1" applyFill="1" applyBorder="1" applyAlignment="1">
      <alignment horizontal="center" vertical="center"/>
    </xf>
    <xf numFmtId="0" fontId="20" fillId="3" borderId="6" xfId="3" applyFont="1" applyFill="1" applyBorder="1" applyAlignment="1">
      <alignment horizontal="center" vertical="center"/>
    </xf>
    <xf numFmtId="0" fontId="20" fillId="3" borderId="83" xfId="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 indent="1"/>
    </xf>
    <xf numFmtId="0" fontId="14" fillId="0" borderId="41" xfId="0" applyFont="1" applyBorder="1" applyAlignment="1">
      <alignment horizontal="left" vertical="center" wrapText="1" indent="1"/>
    </xf>
    <xf numFmtId="0" fontId="20" fillId="0" borderId="68" xfId="3" applyFont="1" applyBorder="1" applyAlignment="1">
      <alignment horizontal="center" vertical="center" shrinkToFit="1"/>
    </xf>
    <xf numFmtId="0" fontId="20" fillId="0" borderId="69" xfId="3" applyFont="1" applyBorder="1" applyAlignment="1">
      <alignment horizontal="center" vertical="center" shrinkToFit="1"/>
    </xf>
    <xf numFmtId="0" fontId="20" fillId="3" borderId="59" xfId="3" applyFont="1" applyFill="1" applyBorder="1" applyAlignment="1">
      <alignment horizontal="center" vertical="center" wrapText="1"/>
    </xf>
    <xf numFmtId="0" fontId="20" fillId="3" borderId="66" xfId="3" applyFont="1" applyFill="1" applyBorder="1" applyAlignment="1">
      <alignment horizontal="center" vertical="center" wrapText="1"/>
    </xf>
    <xf numFmtId="0" fontId="20" fillId="3" borderId="84" xfId="3" applyFont="1" applyFill="1" applyBorder="1" applyAlignment="1">
      <alignment horizontal="center" vertical="center" wrapText="1"/>
    </xf>
    <xf numFmtId="0" fontId="21" fillId="0" borderId="68" xfId="3" applyFont="1" applyBorder="1" applyAlignment="1" applyProtection="1">
      <alignment horizontal="center" vertical="center" shrinkToFit="1"/>
      <protection locked="0"/>
    </xf>
    <xf numFmtId="0" fontId="12" fillId="0" borderId="67" xfId="3" applyFont="1" applyBorder="1" applyAlignment="1">
      <alignment horizontal="left" vertical="center" justifyLastLine="1"/>
    </xf>
    <xf numFmtId="0" fontId="12" fillId="0" borderId="68" xfId="3" applyFont="1" applyBorder="1" applyAlignment="1">
      <alignment horizontal="left" vertical="center" justifyLastLine="1"/>
    </xf>
    <xf numFmtId="0" fontId="12" fillId="0" borderId="18" xfId="3" applyFont="1" applyBorder="1" applyAlignment="1">
      <alignment horizontal="left" vertical="center" justifyLastLine="1"/>
    </xf>
    <xf numFmtId="0" fontId="2" fillId="0" borderId="68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0" fillId="0" borderId="4" xfId="3" applyFont="1" applyBorder="1" applyAlignment="1" applyProtection="1">
      <alignment horizontal="center" vertical="center" shrinkToFit="1"/>
      <protection locked="0"/>
    </xf>
    <xf numFmtId="0" fontId="20" fillId="3" borderId="67" xfId="3" applyFont="1" applyFill="1" applyBorder="1" applyAlignment="1">
      <alignment horizontal="center" vertical="center" wrapText="1"/>
    </xf>
    <xf numFmtId="0" fontId="2" fillId="5" borderId="73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2" fillId="5" borderId="74" xfId="0" applyFont="1" applyFill="1" applyBorder="1">
      <alignment vertical="center"/>
    </xf>
    <xf numFmtId="0" fontId="2" fillId="5" borderId="64" xfId="0" applyFont="1" applyFill="1" applyBorder="1">
      <alignment vertical="center"/>
    </xf>
    <xf numFmtId="0" fontId="2" fillId="5" borderId="65" xfId="0" applyFont="1" applyFill="1" applyBorder="1">
      <alignment vertical="center"/>
    </xf>
    <xf numFmtId="0" fontId="13" fillId="0" borderId="71" xfId="0" applyFont="1" applyBorder="1" applyAlignment="1">
      <alignment vertical="top"/>
    </xf>
    <xf numFmtId="0" fontId="13" fillId="0" borderId="72" xfId="0" applyFont="1" applyBorder="1" applyAlignment="1">
      <alignment vertical="top"/>
    </xf>
    <xf numFmtId="0" fontId="13" fillId="0" borderId="75" xfId="0" applyFont="1" applyBorder="1" applyAlignment="1">
      <alignment vertical="top"/>
    </xf>
    <xf numFmtId="0" fontId="2" fillId="5" borderId="63" xfId="0" applyFont="1" applyFill="1" applyBorder="1" applyAlignment="1">
      <alignment vertical="center" shrinkToFit="1"/>
    </xf>
    <xf numFmtId="0" fontId="2" fillId="5" borderId="64" xfId="0" applyFont="1" applyFill="1" applyBorder="1" applyAlignment="1">
      <alignment vertical="center" shrinkToFit="1"/>
    </xf>
    <xf numFmtId="176" fontId="12" fillId="3" borderId="67" xfId="3" applyNumberFormat="1" applyFont="1" applyFill="1" applyBorder="1" applyAlignment="1" applyProtection="1">
      <alignment horizontal="left" vertical="center" shrinkToFit="1"/>
      <protection locked="0"/>
    </xf>
    <xf numFmtId="176" fontId="12" fillId="3" borderId="68" xfId="3" applyNumberFormat="1" applyFont="1" applyFill="1" applyBorder="1" applyAlignment="1" applyProtection="1">
      <alignment horizontal="left" vertical="center" shrinkToFit="1"/>
      <protection locked="0"/>
    </xf>
    <xf numFmtId="176" fontId="12" fillId="3" borderId="18" xfId="3" applyNumberFormat="1" applyFont="1" applyFill="1" applyBorder="1" applyAlignment="1" applyProtection="1">
      <alignment horizontal="left" vertical="center" shrinkToFit="1"/>
      <protection locked="0"/>
    </xf>
    <xf numFmtId="0" fontId="29" fillId="3" borderId="27" xfId="3" applyFont="1" applyFill="1" applyBorder="1" applyAlignment="1">
      <alignment horizontal="center" vertical="center" wrapText="1" shrinkToFit="1"/>
    </xf>
    <xf numFmtId="0" fontId="29" fillId="3" borderId="68" xfId="3" applyFont="1" applyFill="1" applyBorder="1" applyAlignment="1">
      <alignment horizontal="center" vertical="center" wrapText="1" shrinkToFit="1"/>
    </xf>
    <xf numFmtId="0" fontId="29" fillId="3" borderId="28" xfId="3" applyFont="1" applyFill="1" applyBorder="1" applyAlignment="1">
      <alignment horizontal="center" vertical="center" wrapText="1" shrinkToFit="1"/>
    </xf>
    <xf numFmtId="0" fontId="20" fillId="3" borderId="27" xfId="3" applyFont="1" applyFill="1" applyBorder="1" applyAlignment="1">
      <alignment horizontal="center" vertical="center"/>
    </xf>
    <xf numFmtId="0" fontId="20" fillId="3" borderId="68" xfId="3" applyFont="1" applyFill="1" applyBorder="1" applyAlignment="1">
      <alignment horizontal="center" vertical="center"/>
    </xf>
    <xf numFmtId="0" fontId="20" fillId="3" borderId="28" xfId="3" applyFont="1" applyFill="1" applyBorder="1" applyAlignment="1">
      <alignment horizontal="center" vertical="center"/>
    </xf>
    <xf numFmtId="0" fontId="20" fillId="0" borderId="33" xfId="3" applyFont="1" applyBorder="1" applyAlignment="1" applyProtection="1">
      <alignment horizontal="left" vertical="center" indent="1" shrinkToFit="1"/>
      <protection locked="0"/>
    </xf>
    <xf numFmtId="0" fontId="20" fillId="0" borderId="34" xfId="3" applyFont="1" applyBorder="1" applyAlignment="1" applyProtection="1">
      <alignment horizontal="left" vertical="center" indent="1" shrinkToFit="1"/>
      <protection locked="0"/>
    </xf>
    <xf numFmtId="0" fontId="20" fillId="6" borderId="26" xfId="3" applyFont="1" applyFill="1" applyBorder="1" applyAlignment="1" applyProtection="1">
      <alignment horizontal="center" vertical="center" shrinkToFit="1"/>
      <protection locked="0"/>
    </xf>
    <xf numFmtId="0" fontId="20" fillId="3" borderId="15" xfId="3" applyFont="1" applyFill="1" applyBorder="1" applyAlignment="1">
      <alignment horizontal="center" vertical="center"/>
    </xf>
    <xf numFmtId="0" fontId="20" fillId="3" borderId="16" xfId="3" applyFont="1" applyFill="1" applyBorder="1" applyAlignment="1">
      <alignment horizontal="center" vertical="center"/>
    </xf>
    <xf numFmtId="0" fontId="20" fillId="3" borderId="81" xfId="3" applyFont="1" applyFill="1" applyBorder="1" applyAlignment="1">
      <alignment horizontal="center" vertical="center"/>
    </xf>
    <xf numFmtId="0" fontId="20" fillId="3" borderId="19" xfId="3" applyFont="1" applyFill="1" applyBorder="1" applyAlignment="1">
      <alignment horizontal="center" vertical="center"/>
    </xf>
    <xf numFmtId="0" fontId="20" fillId="3" borderId="0" xfId="3" applyFont="1" applyFill="1" applyAlignment="1">
      <alignment horizontal="center" vertical="center"/>
    </xf>
    <xf numFmtId="0" fontId="20" fillId="3" borderId="82" xfId="3" applyFont="1" applyFill="1" applyBorder="1" applyAlignment="1">
      <alignment horizontal="center" vertical="center"/>
    </xf>
    <xf numFmtId="49" fontId="2" fillId="0" borderId="68" xfId="0" applyNumberFormat="1" applyFont="1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0" fontId="20" fillId="3" borderId="67" xfId="3" applyFont="1" applyFill="1" applyBorder="1" applyAlignment="1">
      <alignment horizontal="center" vertical="center"/>
    </xf>
    <xf numFmtId="0" fontId="21" fillId="0" borderId="68" xfId="3" applyFont="1" applyBorder="1" applyAlignment="1">
      <alignment horizontal="center" vertical="center" justifyLastLine="1"/>
    </xf>
    <xf numFmtId="0" fontId="21" fillId="0" borderId="18" xfId="3" applyFont="1" applyBorder="1" applyAlignment="1">
      <alignment horizontal="center" vertical="center" justifyLastLine="1"/>
    </xf>
    <xf numFmtId="0" fontId="20" fillId="3" borderId="11" xfId="3" applyFont="1" applyFill="1" applyBorder="1" applyAlignment="1">
      <alignment horizontal="center" vertical="center" wrapText="1"/>
    </xf>
    <xf numFmtId="0" fontId="20" fillId="3" borderId="4" xfId="3" applyFont="1" applyFill="1" applyBorder="1" applyAlignment="1">
      <alignment horizontal="center" vertical="center" wrapText="1"/>
    </xf>
    <xf numFmtId="0" fontId="20" fillId="3" borderId="74" xfId="3" applyFont="1" applyFill="1" applyBorder="1" applyAlignment="1">
      <alignment horizontal="center" vertical="center" wrapText="1"/>
    </xf>
    <xf numFmtId="176" fontId="21" fillId="0" borderId="68" xfId="3" applyNumberFormat="1" applyFont="1" applyBorder="1" applyAlignment="1" applyProtection="1">
      <alignment horizontal="center" vertical="center"/>
      <protection locked="0"/>
    </xf>
    <xf numFmtId="0" fontId="22" fillId="0" borderId="16" xfId="3" applyFont="1" applyBorder="1" applyAlignment="1" applyProtection="1">
      <alignment horizontal="center" vertical="center" shrinkToFit="1"/>
      <protection locked="0"/>
    </xf>
    <xf numFmtId="0" fontId="22" fillId="0" borderId="17" xfId="3" applyFont="1" applyBorder="1" applyAlignment="1" applyProtection="1">
      <alignment horizontal="center" vertical="center" shrinkToFit="1"/>
      <protection locked="0"/>
    </xf>
    <xf numFmtId="0" fontId="22" fillId="0" borderId="4" xfId="3" applyFont="1" applyBorder="1" applyAlignment="1" applyProtection="1">
      <alignment horizontal="center" vertical="center" shrinkToFit="1"/>
      <protection locked="0"/>
    </xf>
    <xf numFmtId="0" fontId="22" fillId="0" borderId="12" xfId="3" applyFont="1" applyBorder="1" applyAlignment="1" applyProtection="1">
      <alignment horizontal="center" vertical="center" shrinkToFit="1"/>
      <protection locked="0"/>
    </xf>
    <xf numFmtId="0" fontId="16" fillId="4" borderId="0" xfId="2" applyFont="1" applyFill="1" applyAlignment="1">
      <alignment horizontal="center" vertical="center"/>
    </xf>
    <xf numFmtId="0" fontId="19" fillId="3" borderId="7" xfId="3" applyFont="1" applyFill="1" applyBorder="1" applyAlignment="1">
      <alignment horizontal="center" vertical="center" shrinkToFit="1"/>
    </xf>
    <xf numFmtId="0" fontId="19" fillId="3" borderId="8" xfId="3" applyFont="1" applyFill="1" applyBorder="1" applyAlignment="1">
      <alignment horizontal="center" vertical="center" shrinkToFit="1"/>
    </xf>
    <xf numFmtId="0" fontId="19" fillId="3" borderId="86" xfId="3" applyFont="1" applyFill="1" applyBorder="1" applyAlignment="1">
      <alignment horizontal="center" vertical="center" shrinkToFit="1"/>
    </xf>
    <xf numFmtId="0" fontId="20" fillId="3" borderId="11" xfId="3" applyFont="1" applyFill="1" applyBorder="1" applyAlignment="1">
      <alignment horizontal="center" vertical="center" wrapText="1" shrinkToFit="1"/>
    </xf>
    <xf numFmtId="0" fontId="20" fillId="3" borderId="4" xfId="3" applyFont="1" applyFill="1" applyBorder="1" applyAlignment="1">
      <alignment horizontal="center" vertical="center" shrinkToFit="1"/>
    </xf>
    <xf numFmtId="0" fontId="20" fillId="3" borderId="74" xfId="3" applyFont="1" applyFill="1" applyBorder="1" applyAlignment="1">
      <alignment horizontal="center" vertical="center" shrinkToFit="1"/>
    </xf>
    <xf numFmtId="176" fontId="19" fillId="0" borderId="70" xfId="3" applyNumberFormat="1" applyFont="1" applyBorder="1" applyAlignment="1" applyProtection="1">
      <alignment horizontal="left" vertical="center" indent="1" shrinkToFit="1"/>
      <protection locked="0"/>
    </xf>
    <xf numFmtId="176" fontId="19" fillId="0" borderId="62" xfId="3" applyNumberFormat="1" applyFont="1" applyBorder="1" applyAlignment="1" applyProtection="1">
      <alignment horizontal="left" vertical="center" indent="1" shrinkToFit="1"/>
      <protection locked="0"/>
    </xf>
    <xf numFmtId="176" fontId="12" fillId="0" borderId="26" xfId="3" applyNumberFormat="1" applyFont="1" applyBorder="1" applyAlignment="1" applyProtection="1">
      <alignment horizontal="left" vertical="center" indent="1" shrinkToFit="1"/>
      <protection locked="0"/>
    </xf>
    <xf numFmtId="176" fontId="12" fillId="0" borderId="35" xfId="3" applyNumberFormat="1" applyFont="1" applyBorder="1" applyAlignment="1" applyProtection="1">
      <alignment horizontal="left" vertical="center" indent="1" shrinkToFit="1"/>
      <protection locked="0"/>
    </xf>
    <xf numFmtId="0" fontId="17" fillId="0" borderId="0" xfId="3" applyFont="1" applyAlignment="1">
      <alignment horizontal="center" vertical="center" wrapText="1"/>
    </xf>
    <xf numFmtId="0" fontId="20" fillId="0" borderId="68" xfId="3" applyFont="1" applyBorder="1" applyAlignment="1" applyProtection="1">
      <alignment horizontal="left" vertical="center" shrinkToFit="1"/>
      <protection locked="0"/>
    </xf>
    <xf numFmtId="0" fontId="20" fillId="0" borderId="18" xfId="3" applyFont="1" applyBorder="1" applyAlignment="1" applyProtection="1">
      <alignment horizontal="left" vertical="center" shrinkToFit="1"/>
      <protection locked="0"/>
    </xf>
    <xf numFmtId="0" fontId="20" fillId="0" borderId="9" xfId="3" applyFont="1" applyBorder="1" applyAlignment="1" applyProtection="1">
      <alignment horizontal="left" vertical="center" shrinkToFit="1"/>
      <protection locked="0"/>
    </xf>
    <xf numFmtId="0" fontId="20" fillId="0" borderId="37" xfId="3" applyFont="1" applyBorder="1" applyAlignment="1" applyProtection="1">
      <alignment horizontal="left" vertical="center" shrinkToFit="1"/>
      <protection locked="0"/>
    </xf>
    <xf numFmtId="0" fontId="20" fillId="3" borderId="21" xfId="3" applyFont="1" applyFill="1" applyBorder="1" applyAlignment="1">
      <alignment horizontal="center" vertical="center" wrapText="1"/>
    </xf>
    <xf numFmtId="0" fontId="20" fillId="3" borderId="6" xfId="3" applyFont="1" applyFill="1" applyBorder="1" applyAlignment="1">
      <alignment horizontal="center" vertical="center" wrapText="1"/>
    </xf>
    <xf numFmtId="0" fontId="20" fillId="3" borderId="83" xfId="3" applyFont="1" applyFill="1" applyBorder="1" applyAlignment="1">
      <alignment horizontal="center" vertical="center" wrapText="1"/>
    </xf>
    <xf numFmtId="0" fontId="2" fillId="6" borderId="51" xfId="0" applyFont="1" applyFill="1" applyBorder="1">
      <alignment vertical="center"/>
    </xf>
    <xf numFmtId="0" fontId="19" fillId="6" borderId="51" xfId="3" applyFont="1" applyFill="1" applyBorder="1" applyAlignment="1">
      <alignment horizontal="left" vertical="center" justifyLastLine="1"/>
    </xf>
    <xf numFmtId="0" fontId="19" fillId="6" borderId="6" xfId="3" applyFont="1" applyFill="1" applyBorder="1" applyAlignment="1">
      <alignment horizontal="left" vertical="center" justifyLastLine="1"/>
    </xf>
    <xf numFmtId="0" fontId="2" fillId="5" borderId="33" xfId="0" applyFont="1" applyFill="1" applyBorder="1" applyAlignment="1">
      <alignment horizontal="center" vertical="center" shrinkToFit="1"/>
    </xf>
    <xf numFmtId="0" fontId="20" fillId="3" borderId="11" xfId="3" applyFont="1" applyFill="1" applyBorder="1" applyAlignment="1">
      <alignment horizontal="center" vertical="center" justifyLastLine="1"/>
    </xf>
    <xf numFmtId="0" fontId="20" fillId="3" borderId="4" xfId="3" applyFont="1" applyFill="1" applyBorder="1" applyAlignment="1">
      <alignment horizontal="center" vertical="center" justifyLastLine="1"/>
    </xf>
    <xf numFmtId="0" fontId="20" fillId="3" borderId="74" xfId="3" applyFont="1" applyFill="1" applyBorder="1" applyAlignment="1">
      <alignment horizontal="center" vertical="center" justifyLastLine="1"/>
    </xf>
    <xf numFmtId="0" fontId="20" fillId="0" borderId="16" xfId="3" applyFont="1" applyBorder="1" applyAlignment="1" applyProtection="1">
      <alignment horizontal="center" vertical="center" shrinkToFit="1"/>
      <protection locked="0"/>
    </xf>
    <xf numFmtId="0" fontId="20" fillId="3" borderId="53" xfId="3" applyFont="1" applyFill="1" applyBorder="1" applyAlignment="1">
      <alignment horizontal="center" vertical="center" wrapText="1" shrinkToFit="1"/>
    </xf>
    <xf numFmtId="0" fontId="20" fillId="3" borderId="33" xfId="3" applyFont="1" applyFill="1" applyBorder="1" applyAlignment="1">
      <alignment horizontal="center" vertical="center" shrinkToFit="1"/>
    </xf>
    <xf numFmtId="0" fontId="20" fillId="3" borderId="85" xfId="3" applyFont="1" applyFill="1" applyBorder="1" applyAlignment="1">
      <alignment horizontal="center" vertical="center" shrinkToFit="1"/>
    </xf>
    <xf numFmtId="0" fontId="20" fillId="3" borderId="94" xfId="3" applyFont="1" applyFill="1" applyBorder="1" applyAlignment="1">
      <alignment horizontal="center" vertical="center" wrapText="1"/>
    </xf>
    <xf numFmtId="0" fontId="20" fillId="3" borderId="33" xfId="3" applyFont="1" applyFill="1" applyBorder="1" applyAlignment="1">
      <alignment horizontal="center" vertical="center" wrapText="1"/>
    </xf>
    <xf numFmtId="0" fontId="20" fillId="0" borderId="33" xfId="3" applyFont="1" applyFill="1" applyBorder="1" applyAlignment="1" applyProtection="1">
      <alignment horizontal="center" vertical="center" shrinkToFit="1"/>
      <protection locked="0"/>
    </xf>
    <xf numFmtId="0" fontId="20" fillId="0" borderId="34" xfId="3" applyFont="1" applyFill="1" applyBorder="1" applyAlignment="1" applyProtection="1">
      <alignment horizontal="center" vertical="center" shrinkToFit="1"/>
      <protection locked="0"/>
    </xf>
    <xf numFmtId="0" fontId="2" fillId="5" borderId="0" xfId="0" applyFont="1" applyFill="1" applyAlignment="1">
      <alignment horizontal="left" vertical="center" indent="1"/>
    </xf>
    <xf numFmtId="0" fontId="2" fillId="5" borderId="23" xfId="0" applyFont="1" applyFill="1" applyBorder="1" applyAlignment="1">
      <alignment horizontal="left" vertical="center" indent="1"/>
    </xf>
    <xf numFmtId="0" fontId="19" fillId="0" borderId="33" xfId="3" applyFont="1" applyBorder="1" applyAlignment="1">
      <alignment vertical="center"/>
    </xf>
    <xf numFmtId="0" fontId="19" fillId="0" borderId="34" xfId="3" applyFont="1" applyBorder="1" applyAlignment="1">
      <alignment vertical="center"/>
    </xf>
    <xf numFmtId="0" fontId="15" fillId="0" borderId="104" xfId="0" applyFont="1" applyBorder="1" applyAlignment="1">
      <alignment vertical="center" wrapText="1"/>
    </xf>
    <xf numFmtId="0" fontId="15" fillId="0" borderId="106" xfId="0" applyFont="1" applyBorder="1">
      <alignment vertical="center"/>
    </xf>
    <xf numFmtId="0" fontId="15" fillId="0" borderId="124" xfId="0" applyFont="1" applyBorder="1">
      <alignment vertical="center"/>
    </xf>
    <xf numFmtId="0" fontId="20" fillId="5" borderId="29" xfId="3" applyFont="1" applyFill="1" applyBorder="1" applyAlignment="1">
      <alignment horizontal="center" vertical="center" shrinkToFit="1"/>
    </xf>
    <xf numFmtId="0" fontId="20" fillId="5" borderId="68" xfId="3" applyFont="1" applyFill="1" applyBorder="1" applyAlignment="1">
      <alignment horizontal="center" vertical="center" shrinkToFit="1"/>
    </xf>
    <xf numFmtId="0" fontId="0" fillId="0" borderId="68" xfId="0" applyBorder="1">
      <alignment vertical="center"/>
    </xf>
    <xf numFmtId="0" fontId="20" fillId="0" borderId="4" xfId="3" applyFont="1" applyFill="1" applyBorder="1" applyAlignment="1" applyProtection="1">
      <alignment horizontal="center" vertical="center" shrinkToFit="1"/>
      <protection locked="0"/>
    </xf>
    <xf numFmtId="0" fontId="20" fillId="0" borderId="14" xfId="3" applyFont="1" applyFill="1" applyBorder="1" applyAlignment="1" applyProtection="1">
      <alignment horizontal="center" vertical="center" shrinkToFit="1"/>
      <protection locked="0"/>
    </xf>
    <xf numFmtId="0" fontId="19" fillId="2" borderId="115" xfId="3" applyFont="1" applyFill="1" applyBorder="1" applyAlignment="1">
      <alignment horizontal="center" vertical="center" shrinkToFit="1"/>
    </xf>
    <xf numFmtId="0" fontId="19" fillId="2" borderId="106" xfId="3" applyFont="1" applyFill="1" applyBorder="1" applyAlignment="1">
      <alignment horizontal="center" vertical="center" shrinkToFit="1"/>
    </xf>
    <xf numFmtId="0" fontId="19" fillId="2" borderId="107" xfId="3" applyFont="1" applyFill="1" applyBorder="1" applyAlignment="1">
      <alignment horizontal="center" vertical="center" shrinkToFit="1"/>
    </xf>
    <xf numFmtId="0" fontId="19" fillId="2" borderId="121" xfId="3" applyFont="1" applyFill="1" applyBorder="1" applyAlignment="1">
      <alignment horizontal="center" vertical="center" shrinkToFit="1"/>
    </xf>
    <xf numFmtId="0" fontId="19" fillId="2" borderId="120" xfId="3" applyFont="1" applyFill="1" applyBorder="1" applyAlignment="1">
      <alignment horizontal="center" vertical="center" shrinkToFit="1"/>
    </xf>
    <xf numFmtId="0" fontId="19" fillId="2" borderId="63" xfId="3" applyFont="1" applyFill="1" applyBorder="1" applyAlignment="1">
      <alignment horizontal="center" vertical="center" shrinkToFit="1"/>
    </xf>
    <xf numFmtId="0" fontId="2" fillId="0" borderId="11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90" xfId="2" applyBorder="1" applyAlignment="1" applyProtection="1">
      <alignment vertical="center" shrinkToFit="1"/>
      <protection locked="0"/>
    </xf>
    <xf numFmtId="0" fontId="30" fillId="0" borderId="27" xfId="2" applyFont="1" applyBorder="1" applyAlignment="1" applyProtection="1">
      <alignment horizontal="center" vertical="center" shrinkToFit="1"/>
      <protection locked="0"/>
    </xf>
    <xf numFmtId="0" fontId="30" fillId="0" borderId="28" xfId="2" applyFont="1" applyBorder="1" applyAlignment="1" applyProtection="1">
      <alignment horizontal="center" vertical="center" shrinkToFit="1"/>
      <protection locked="0"/>
    </xf>
    <xf numFmtId="14" fontId="2" fillId="0" borderId="90" xfId="2" applyNumberFormat="1" applyBorder="1" applyAlignment="1" applyProtection="1">
      <alignment horizontal="center" vertical="center" shrinkToFit="1"/>
      <protection locked="0"/>
    </xf>
    <xf numFmtId="0" fontId="14" fillId="3" borderId="76" xfId="2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5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0" fillId="3" borderId="42" xfId="2" applyFont="1" applyFill="1" applyBorder="1" applyAlignment="1">
      <alignment horizontal="center" vertical="center" wrapText="1" shrinkToFit="1"/>
    </xf>
    <xf numFmtId="0" fontId="20" fillId="3" borderId="9" xfId="2" applyFont="1" applyFill="1" applyBorder="1" applyAlignment="1">
      <alignment horizontal="center" vertical="center" shrinkToFit="1"/>
    </xf>
    <xf numFmtId="0" fontId="20" fillId="3" borderId="10" xfId="2" applyFont="1" applyFill="1" applyBorder="1" applyAlignment="1">
      <alignment horizontal="center" vertical="center" shrinkToFit="1"/>
    </xf>
    <xf numFmtId="0" fontId="14" fillId="3" borderId="15" xfId="2" applyFont="1" applyFill="1" applyBorder="1" applyAlignment="1">
      <alignment horizontal="center" vertical="center" shrinkToFit="1"/>
    </xf>
    <xf numFmtId="0" fontId="14" fillId="3" borderId="16" xfId="2" applyFont="1" applyFill="1" applyBorder="1" applyAlignment="1">
      <alignment horizontal="center" vertical="center" shrinkToFit="1"/>
    </xf>
    <xf numFmtId="0" fontId="14" fillId="3" borderId="19" xfId="2" applyFont="1" applyFill="1" applyBorder="1" applyAlignment="1">
      <alignment horizontal="center" vertical="center" shrinkToFit="1"/>
    </xf>
    <xf numFmtId="0" fontId="14" fillId="3" borderId="0" xfId="2" applyFont="1" applyFill="1" applyAlignment="1">
      <alignment horizontal="center" vertical="center" shrinkToFit="1"/>
    </xf>
    <xf numFmtId="0" fontId="20" fillId="3" borderId="69" xfId="3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2" fillId="0" borderId="38" xfId="2" applyBorder="1" applyAlignment="1" applyProtection="1">
      <alignment horizontal="left" vertical="center" indent="1" shrinkToFit="1"/>
      <protection locked="0"/>
    </xf>
    <xf numFmtId="0" fontId="2" fillId="0" borderId="33" xfId="2" applyBorder="1" applyAlignment="1" applyProtection="1">
      <alignment horizontal="left" vertical="center" indent="1" shrinkToFit="1"/>
      <protection locked="0"/>
    </xf>
    <xf numFmtId="0" fontId="2" fillId="0" borderId="34" xfId="2" applyBorder="1" applyAlignment="1" applyProtection="1">
      <alignment horizontal="left" vertical="center" indent="1" shrinkToFit="1"/>
      <protection locked="0"/>
    </xf>
    <xf numFmtId="0" fontId="2" fillId="0" borderId="29" xfId="2" applyBorder="1" applyAlignment="1" applyProtection="1">
      <alignment vertical="center" shrinkToFit="1"/>
      <protection locked="0"/>
    </xf>
    <xf numFmtId="0" fontId="2" fillId="0" borderId="68" xfId="2" applyBorder="1" applyAlignment="1" applyProtection="1">
      <alignment vertical="center" shrinkToFit="1"/>
      <protection locked="0"/>
    </xf>
    <xf numFmtId="0" fontId="14" fillId="3" borderId="93" xfId="2" applyFont="1" applyFill="1" applyBorder="1" applyAlignment="1">
      <alignment horizontal="center" vertical="center" shrinkToFit="1"/>
    </xf>
    <xf numFmtId="177" fontId="14" fillId="0" borderId="0" xfId="2" applyNumberFormat="1" applyFont="1" applyAlignment="1" applyProtection="1">
      <alignment horizontal="center" vertical="center" shrinkToFit="1"/>
      <protection locked="0"/>
    </xf>
    <xf numFmtId="0" fontId="20" fillId="0" borderId="0" xfId="3" applyFont="1" applyAlignment="1">
      <alignment horizontal="center" vertical="center"/>
    </xf>
    <xf numFmtId="0" fontId="14" fillId="3" borderId="76" xfId="2" applyFont="1" applyFill="1" applyBorder="1" applyAlignment="1">
      <alignment horizontal="center" vertical="center" wrapText="1" shrinkToFit="1"/>
    </xf>
    <xf numFmtId="0" fontId="20" fillId="0" borderId="25" xfId="3" applyFont="1" applyBorder="1" applyAlignment="1">
      <alignment horizontal="center" vertical="center"/>
    </xf>
    <xf numFmtId="0" fontId="20" fillId="0" borderId="26" xfId="3" applyFont="1" applyBorder="1" applyAlignment="1">
      <alignment horizontal="center" vertical="center"/>
    </xf>
    <xf numFmtId="49" fontId="19" fillId="0" borderId="78" xfId="3" applyNumberFormat="1" applyFont="1" applyBorder="1" applyAlignment="1">
      <alignment horizontal="left" vertical="center" justifyLastLine="1"/>
    </xf>
    <xf numFmtId="49" fontId="19" fillId="0" borderId="24" xfId="3" applyNumberFormat="1" applyFont="1" applyBorder="1" applyAlignment="1">
      <alignment horizontal="left" vertical="center" justifyLastLine="1"/>
    </xf>
    <xf numFmtId="0" fontId="14" fillId="3" borderId="92" xfId="2" applyFont="1" applyFill="1" applyBorder="1" applyAlignment="1">
      <alignment horizontal="center" vertical="center" wrapText="1" shrinkToFit="1"/>
    </xf>
    <xf numFmtId="0" fontId="20" fillId="3" borderId="15" xfId="2" applyFont="1" applyFill="1" applyBorder="1" applyAlignment="1">
      <alignment horizontal="center" vertical="center" wrapText="1" shrinkToFit="1"/>
    </xf>
    <xf numFmtId="0" fontId="20" fillId="3" borderId="16" xfId="2" applyFont="1" applyFill="1" applyBorder="1" applyAlignment="1">
      <alignment horizontal="center" vertical="center" wrapText="1" shrinkToFit="1"/>
    </xf>
    <xf numFmtId="0" fontId="20" fillId="3" borderId="17" xfId="2" applyFont="1" applyFill="1" applyBorder="1" applyAlignment="1">
      <alignment horizontal="center" vertical="center" wrapText="1" shrinkToFit="1"/>
    </xf>
    <xf numFmtId="0" fontId="20" fillId="3" borderId="11" xfId="2" applyFont="1" applyFill="1" applyBorder="1" applyAlignment="1">
      <alignment horizontal="center" vertical="center" wrapText="1" shrinkToFit="1"/>
    </xf>
    <xf numFmtId="0" fontId="20" fillId="3" borderId="4" xfId="2" applyFont="1" applyFill="1" applyBorder="1" applyAlignment="1">
      <alignment horizontal="center" vertical="center" wrapText="1" shrinkToFit="1"/>
    </xf>
    <xf numFmtId="0" fontId="20" fillId="3" borderId="12" xfId="2" applyFont="1" applyFill="1" applyBorder="1" applyAlignment="1">
      <alignment horizontal="center" vertical="center" wrapText="1" shrinkToFit="1"/>
    </xf>
    <xf numFmtId="0" fontId="20" fillId="0" borderId="33" xfId="3" applyFont="1" applyBorder="1" applyAlignment="1">
      <alignment horizontal="left" vertical="center"/>
    </xf>
    <xf numFmtId="0" fontId="20" fillId="0" borderId="13" xfId="3" applyFont="1" applyBorder="1" applyAlignment="1">
      <alignment horizontal="left" vertical="center"/>
    </xf>
    <xf numFmtId="0" fontId="20" fillId="0" borderId="4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8" fillId="0" borderId="22" xfId="0" applyFont="1" applyBorder="1">
      <alignment vertical="center"/>
    </xf>
    <xf numFmtId="0" fontId="28" fillId="0" borderId="52" xfId="0" applyFont="1" applyBorder="1">
      <alignment vertical="center"/>
    </xf>
    <xf numFmtId="0" fontId="28" fillId="0" borderId="40" xfId="0" applyFont="1" applyBorder="1">
      <alignment vertical="center"/>
    </xf>
    <xf numFmtId="0" fontId="20" fillId="3" borderId="61" xfId="3" applyFont="1" applyFill="1" applyBorder="1" applyAlignment="1">
      <alignment horizontal="center" vertical="center"/>
    </xf>
    <xf numFmtId="0" fontId="20" fillId="3" borderId="5" xfId="3" applyFont="1" applyFill="1" applyBorder="1" applyAlignment="1">
      <alignment horizontal="center" vertical="center"/>
    </xf>
    <xf numFmtId="0" fontId="20" fillId="3" borderId="58" xfId="3" applyFont="1" applyFill="1" applyBorder="1" applyAlignment="1">
      <alignment horizontal="center" vertical="center"/>
    </xf>
    <xf numFmtId="49" fontId="2" fillId="0" borderId="67" xfId="0" applyNumberFormat="1" applyFont="1" applyBorder="1" applyAlignment="1">
      <alignment horizontal="center" vertical="center"/>
    </xf>
    <xf numFmtId="0" fontId="21" fillId="0" borderId="67" xfId="3" applyFont="1" applyBorder="1" applyAlignment="1">
      <alignment horizontal="center" vertical="center" justifyLastLine="1"/>
    </xf>
    <xf numFmtId="0" fontId="13" fillId="0" borderId="31" xfId="0" applyFont="1" applyBorder="1" applyAlignment="1">
      <alignment horizontal="right" vertical="center"/>
    </xf>
    <xf numFmtId="0" fontId="30" fillId="0" borderId="61" xfId="2" applyFont="1" applyBorder="1" applyAlignment="1" applyProtection="1">
      <alignment horizontal="center" vertical="center" shrinkToFit="1"/>
      <protection locked="0"/>
    </xf>
    <xf numFmtId="0" fontId="30" fillId="0" borderId="89" xfId="2" applyFont="1" applyBorder="1" applyAlignment="1" applyProtection="1">
      <alignment horizontal="center" vertical="center" shrinkToFit="1"/>
      <protection locked="0"/>
    </xf>
    <xf numFmtId="0" fontId="20" fillId="0" borderId="68" xfId="3" applyFont="1" applyBorder="1" applyAlignment="1" applyProtection="1">
      <alignment horizontal="center" vertical="center"/>
      <protection locked="0"/>
    </xf>
    <xf numFmtId="0" fontId="20" fillId="0" borderId="28" xfId="3" applyFont="1" applyBorder="1" applyAlignment="1" applyProtection="1">
      <alignment horizontal="center" vertical="center"/>
      <protection locked="0"/>
    </xf>
    <xf numFmtId="49" fontId="20" fillId="3" borderId="76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76" xfId="3" applyNumberFormat="1" applyFont="1" applyBorder="1" applyAlignment="1" applyProtection="1">
      <alignment horizontal="center" vertical="center"/>
      <protection locked="0"/>
    </xf>
    <xf numFmtId="49" fontId="20" fillId="0" borderId="9" xfId="3" applyNumberFormat="1" applyFont="1" applyBorder="1" applyAlignment="1" applyProtection="1">
      <alignment horizontal="center" vertical="center"/>
      <protection locked="0"/>
    </xf>
    <xf numFmtId="49" fontId="20" fillId="0" borderId="37" xfId="3" applyNumberFormat="1" applyFont="1" applyBorder="1" applyAlignment="1" applyProtection="1">
      <alignment horizontal="center" vertical="center"/>
      <protection locked="0"/>
    </xf>
    <xf numFmtId="178" fontId="12" fillId="0" borderId="103" xfId="3" applyNumberFormat="1" applyFont="1" applyBorder="1" applyAlignment="1" applyProtection="1">
      <alignment horizontal="center" vertical="center" wrapText="1"/>
      <protection locked="0"/>
    </xf>
    <xf numFmtId="178" fontId="12" fillId="0" borderId="9" xfId="3" applyNumberFormat="1" applyFont="1" applyBorder="1" applyAlignment="1" applyProtection="1">
      <alignment horizontal="center" vertical="center" wrapText="1"/>
      <protection locked="0"/>
    </xf>
    <xf numFmtId="0" fontId="20" fillId="3" borderId="90" xfId="3" applyFont="1" applyFill="1" applyBorder="1" applyAlignment="1" applyProtection="1">
      <alignment horizontal="center" vertical="center" wrapText="1"/>
    </xf>
    <xf numFmtId="0" fontId="20" fillId="3" borderId="90" xfId="3" applyFont="1" applyFill="1" applyBorder="1" applyAlignment="1" applyProtection="1">
      <alignment horizontal="center" vertical="center" shrinkToFit="1"/>
      <protection locked="0"/>
    </xf>
    <xf numFmtId="0" fontId="20" fillId="3" borderId="130" xfId="3" applyFont="1" applyFill="1" applyBorder="1" applyAlignment="1" applyProtection="1">
      <alignment horizontal="center" vertical="center" shrinkToFit="1"/>
      <protection locked="0"/>
    </xf>
    <xf numFmtId="0" fontId="0" fillId="3" borderId="90" xfId="0" applyFill="1" applyBorder="1" applyProtection="1">
      <alignment vertical="center"/>
      <protection locked="0"/>
    </xf>
    <xf numFmtId="0" fontId="0" fillId="3" borderId="130" xfId="0" applyFill="1" applyBorder="1" applyProtection="1">
      <alignment vertical="center"/>
      <protection locked="0"/>
    </xf>
    <xf numFmtId="0" fontId="29" fillId="3" borderId="129" xfId="3" applyFont="1" applyFill="1" applyBorder="1" applyAlignment="1">
      <alignment horizontal="center" vertical="center" wrapText="1"/>
    </xf>
    <xf numFmtId="0" fontId="29" fillId="3" borderId="90" xfId="3" applyFont="1" applyFill="1" applyBorder="1" applyAlignment="1">
      <alignment horizontal="center" vertical="center" wrapText="1"/>
    </xf>
    <xf numFmtId="0" fontId="29" fillId="3" borderId="131" xfId="3" applyFont="1" applyFill="1" applyBorder="1" applyAlignment="1">
      <alignment horizontal="center" vertical="center" wrapText="1"/>
    </xf>
    <xf numFmtId="0" fontId="29" fillId="3" borderId="91" xfId="3" applyFont="1" applyFill="1" applyBorder="1" applyAlignment="1">
      <alignment horizontal="center" vertical="center" wrapText="1"/>
    </xf>
    <xf numFmtId="0" fontId="29" fillId="3" borderId="129" xfId="3" applyFont="1" applyFill="1" applyBorder="1" applyAlignment="1">
      <alignment horizontal="center" vertical="center" wrapText="1" shrinkToFit="1"/>
    </xf>
    <xf numFmtId="0" fontId="29" fillId="3" borderId="90" xfId="3" applyFont="1" applyFill="1" applyBorder="1" applyAlignment="1">
      <alignment horizontal="center" vertical="center" wrapText="1" shrinkToFit="1"/>
    </xf>
    <xf numFmtId="0" fontId="20" fillId="0" borderId="29" xfId="3" applyFont="1" applyBorder="1" applyAlignment="1" applyProtection="1">
      <alignment horizontal="center" vertical="center"/>
      <protection locked="0"/>
    </xf>
    <xf numFmtId="178" fontId="12" fillId="0" borderId="90" xfId="3" applyNumberFormat="1" applyFont="1" applyBorder="1" applyAlignment="1" applyProtection="1">
      <alignment horizontal="center" vertical="center" shrinkToFit="1"/>
      <protection locked="0"/>
    </xf>
    <xf numFmtId="0" fontId="12" fillId="0" borderId="68" xfId="3" applyFont="1" applyBorder="1" applyAlignment="1" applyProtection="1">
      <alignment horizontal="center" vertical="center"/>
      <protection locked="0"/>
    </xf>
    <xf numFmtId="0" fontId="12" fillId="0" borderId="90" xfId="3" applyFont="1" applyBorder="1" applyAlignment="1" applyProtection="1">
      <alignment horizontal="center" vertical="center"/>
      <protection locked="0"/>
    </xf>
    <xf numFmtId="0" fontId="20" fillId="3" borderId="90" xfId="3" applyFont="1" applyFill="1" applyBorder="1" applyAlignment="1" applyProtection="1">
      <alignment horizontal="center" vertical="center"/>
    </xf>
    <xf numFmtId="49" fontId="12" fillId="0" borderId="90" xfId="3" applyNumberFormat="1" applyFont="1" applyBorder="1" applyAlignment="1" applyProtection="1">
      <alignment horizontal="center" vertical="center" shrinkToFit="1"/>
      <protection locked="0"/>
    </xf>
    <xf numFmtId="49" fontId="12" fillId="0" borderId="130" xfId="3" applyNumberFormat="1" applyFont="1" applyBorder="1" applyAlignment="1" applyProtection="1">
      <alignment horizontal="center" vertical="center" shrinkToFit="1"/>
      <protection locked="0"/>
    </xf>
    <xf numFmtId="0" fontId="29" fillId="0" borderId="72" xfId="3" applyFont="1" applyBorder="1" applyAlignment="1" applyProtection="1">
      <alignment horizontal="left" vertical="top" wrapText="1"/>
      <protection locked="0"/>
    </xf>
    <xf numFmtId="0" fontId="29" fillId="0" borderId="75" xfId="3" applyFont="1" applyBorder="1" applyAlignment="1" applyProtection="1">
      <alignment horizontal="left" vertical="top" wrapText="1"/>
      <protection locked="0"/>
    </xf>
    <xf numFmtId="0" fontId="12" fillId="0" borderId="144" xfId="3" applyFont="1" applyBorder="1" applyAlignment="1" applyProtection="1">
      <alignment horizontal="left" vertical="center" wrapText="1" justifyLastLine="1"/>
      <protection locked="0"/>
    </xf>
    <xf numFmtId="0" fontId="12" fillId="0" borderId="145" xfId="3" applyFont="1" applyBorder="1" applyAlignment="1" applyProtection="1">
      <alignment horizontal="left" vertical="center" wrapText="1" justifyLastLine="1"/>
      <protection locked="0"/>
    </xf>
    <xf numFmtId="0" fontId="29" fillId="3" borderId="92" xfId="3" applyFont="1" applyFill="1" applyBorder="1" applyAlignment="1">
      <alignment horizontal="center" vertical="center"/>
    </xf>
    <xf numFmtId="0" fontId="29" fillId="3" borderId="76" xfId="3" applyFont="1" applyFill="1" applyBorder="1" applyAlignment="1">
      <alignment horizontal="center" vertical="center"/>
    </xf>
    <xf numFmtId="14" fontId="12" fillId="0" borderId="76" xfId="3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>
      <alignment vertical="center"/>
    </xf>
    <xf numFmtId="180" fontId="20" fillId="5" borderId="0" xfId="3" applyNumberFormat="1" applyFont="1" applyFill="1" applyAlignment="1">
      <alignment horizontal="right" vertical="center" shrinkToFit="1"/>
    </xf>
    <xf numFmtId="0" fontId="18" fillId="6" borderId="0" xfId="2" applyFont="1" applyFill="1" applyAlignment="1">
      <alignment horizontal="center" vertical="center" wrapText="1"/>
    </xf>
    <xf numFmtId="0" fontId="11" fillId="6" borderId="6" xfId="0" applyFont="1" applyFill="1" applyBorder="1">
      <alignment vertical="center"/>
    </xf>
    <xf numFmtId="181" fontId="29" fillId="5" borderId="79" xfId="3" applyNumberFormat="1" applyFont="1" applyFill="1" applyBorder="1" applyAlignment="1">
      <alignment horizontal="center" vertical="center"/>
    </xf>
    <xf numFmtId="181" fontId="29" fillId="5" borderId="26" xfId="3" applyNumberFormat="1" applyFont="1" applyFill="1" applyBorder="1" applyAlignment="1">
      <alignment horizontal="center" vertical="center"/>
    </xf>
    <xf numFmtId="181" fontId="29" fillId="5" borderId="78" xfId="3" applyNumberFormat="1" applyFont="1" applyFill="1" applyBorder="1" applyAlignment="1">
      <alignment horizontal="center" vertical="center"/>
    </xf>
    <xf numFmtId="0" fontId="31" fillId="3" borderId="21" xfId="2" applyFont="1" applyFill="1" applyBorder="1" applyAlignment="1" applyProtection="1">
      <alignment horizontal="right" vertical="center" shrinkToFit="1"/>
    </xf>
    <xf numFmtId="0" fontId="31" fillId="3" borderId="6" xfId="2" applyFont="1" applyFill="1" applyBorder="1" applyAlignment="1" applyProtection="1">
      <alignment horizontal="right" vertical="center" shrinkToFit="1"/>
    </xf>
    <xf numFmtId="38" fontId="22" fillId="5" borderId="40" xfId="1" applyFont="1" applyFill="1" applyBorder="1" applyAlignment="1" applyProtection="1">
      <alignment horizontal="right" vertical="center"/>
    </xf>
    <xf numFmtId="38" fontId="22" fillId="5" borderId="6" xfId="1" applyFont="1" applyFill="1" applyBorder="1" applyAlignment="1" applyProtection="1">
      <alignment horizontal="right" vertical="center"/>
    </xf>
    <xf numFmtId="38" fontId="22" fillId="5" borderId="48" xfId="1" applyFont="1" applyFill="1" applyBorder="1" applyAlignment="1" applyProtection="1">
      <alignment horizontal="right" vertical="center"/>
    </xf>
    <xf numFmtId="38" fontId="22" fillId="5" borderId="46" xfId="1" applyFont="1" applyFill="1" applyBorder="1" applyAlignment="1" applyProtection="1">
      <alignment horizontal="right" vertical="center"/>
    </xf>
    <xf numFmtId="38" fontId="22" fillId="5" borderId="141" xfId="1" applyFont="1" applyFill="1" applyBorder="1" applyAlignment="1" applyProtection="1">
      <alignment horizontal="right" vertical="center"/>
    </xf>
    <xf numFmtId="38" fontId="22" fillId="5" borderId="56" xfId="1" applyFont="1" applyFill="1" applyBorder="1" applyAlignment="1" applyProtection="1">
      <alignment horizontal="right" vertical="center"/>
    </xf>
    <xf numFmtId="38" fontId="22" fillId="5" borderId="38" xfId="1" applyFont="1" applyFill="1" applyBorder="1" applyAlignment="1" applyProtection="1">
      <alignment horizontal="right" vertical="center"/>
    </xf>
    <xf numFmtId="38" fontId="22" fillId="5" borderId="33" xfId="1" applyFont="1" applyFill="1" applyBorder="1" applyAlignment="1" applyProtection="1">
      <alignment horizontal="right" vertical="center"/>
    </xf>
    <xf numFmtId="38" fontId="22" fillId="0" borderId="46" xfId="1" applyFont="1" applyBorder="1" applyAlignment="1" applyProtection="1">
      <alignment horizontal="right" vertical="center"/>
      <protection locked="0"/>
    </xf>
    <xf numFmtId="0" fontId="35" fillId="3" borderId="76" xfId="2" applyFont="1" applyFill="1" applyBorder="1" applyAlignment="1" applyProtection="1">
      <alignment horizontal="center" vertical="center" shrinkToFit="1"/>
      <protection locked="0"/>
    </xf>
    <xf numFmtId="0" fontId="2" fillId="3" borderId="76" xfId="2" applyFont="1" applyFill="1" applyBorder="1" applyAlignment="1" applyProtection="1">
      <alignment horizontal="center" vertical="center" shrinkToFit="1"/>
      <protection locked="0"/>
    </xf>
    <xf numFmtId="38" fontId="22" fillId="0" borderId="56" xfId="1" applyFont="1" applyBorder="1" applyAlignment="1" applyProtection="1">
      <alignment horizontal="right" vertical="center"/>
      <protection locked="0"/>
    </xf>
    <xf numFmtId="0" fontId="35" fillId="3" borderId="100" xfId="2" applyFont="1" applyFill="1" applyBorder="1" applyAlignment="1" applyProtection="1">
      <alignment horizontal="center" vertical="center" shrinkToFit="1"/>
      <protection locked="0"/>
    </xf>
    <xf numFmtId="0" fontId="35" fillId="3" borderId="31" xfId="2" applyFont="1" applyFill="1" applyBorder="1" applyAlignment="1" applyProtection="1">
      <alignment horizontal="center" vertical="center" shrinkToFit="1"/>
      <protection locked="0"/>
    </xf>
    <xf numFmtId="0" fontId="35" fillId="3" borderId="101" xfId="2" applyFont="1" applyFill="1" applyBorder="1" applyAlignment="1" applyProtection="1">
      <alignment horizontal="center" vertical="center" shrinkToFit="1"/>
      <protection locked="0"/>
    </xf>
    <xf numFmtId="38" fontId="22" fillId="0" borderId="33" xfId="1" applyFont="1" applyBorder="1" applyAlignment="1" applyProtection="1">
      <alignment horizontal="right" vertical="center"/>
      <protection locked="0"/>
    </xf>
    <xf numFmtId="0" fontId="12" fillId="5" borderId="68" xfId="3" applyFont="1" applyFill="1" applyBorder="1" applyAlignment="1">
      <alignment horizontal="center" vertical="center" shrinkToFit="1"/>
    </xf>
    <xf numFmtId="38" fontId="35" fillId="5" borderId="44" xfId="1" applyFont="1" applyFill="1" applyBorder="1" applyAlignment="1" applyProtection="1">
      <alignment horizontal="right" vertical="center" shrinkToFit="1"/>
    </xf>
    <xf numFmtId="0" fontId="35" fillId="0" borderId="95" xfId="2" applyFont="1" applyBorder="1" applyAlignment="1" applyProtection="1">
      <alignment horizontal="left" vertical="center" shrinkToFit="1"/>
      <protection locked="0"/>
    </xf>
    <xf numFmtId="0" fontId="35" fillId="0" borderId="56" xfId="2" applyFont="1" applyBorder="1" applyAlignment="1" applyProtection="1">
      <alignment horizontal="left" vertical="center" shrinkToFit="1"/>
      <protection locked="0"/>
    </xf>
    <xf numFmtId="0" fontId="35" fillId="0" borderId="96" xfId="2" applyFont="1" applyBorder="1" applyAlignment="1" applyProtection="1">
      <alignment horizontal="left" vertical="center" shrinkToFit="1"/>
      <protection locked="0"/>
    </xf>
    <xf numFmtId="38" fontId="35" fillId="0" borderId="95" xfId="1" applyFont="1" applyFill="1" applyBorder="1" applyAlignment="1" applyProtection="1">
      <alignment horizontal="right" vertical="center" shrinkToFit="1"/>
      <protection locked="0"/>
    </xf>
    <xf numFmtId="38" fontId="35" fillId="0" borderId="56" xfId="1" applyFont="1" applyFill="1" applyBorder="1" applyAlignment="1" applyProtection="1">
      <alignment horizontal="right" vertical="center" shrinkToFit="1"/>
      <protection locked="0"/>
    </xf>
    <xf numFmtId="38" fontId="35" fillId="5" borderId="95" xfId="1" applyFont="1" applyFill="1" applyBorder="1" applyAlignment="1" applyProtection="1">
      <alignment horizontal="right" vertical="center" shrinkToFit="1"/>
    </xf>
    <xf numFmtId="38" fontId="35" fillId="5" borderId="56" xfId="1" applyFont="1" applyFill="1" applyBorder="1" applyAlignment="1" applyProtection="1">
      <alignment horizontal="right" vertical="center" shrinkToFit="1"/>
    </xf>
    <xf numFmtId="0" fontId="12" fillId="0" borderId="143" xfId="3" applyFont="1" applyBorder="1" applyAlignment="1" applyProtection="1">
      <alignment vertical="center"/>
      <protection locked="0"/>
    </xf>
    <xf numFmtId="177" fontId="35" fillId="0" borderId="143" xfId="2" applyNumberFormat="1" applyFont="1" applyBorder="1" applyAlignment="1" applyProtection="1">
      <alignment horizontal="right" vertical="center" shrinkToFit="1"/>
      <protection locked="0"/>
    </xf>
    <xf numFmtId="0" fontId="31" fillId="3" borderId="43" xfId="2" applyFont="1" applyFill="1" applyBorder="1" applyAlignment="1" applyProtection="1">
      <alignment horizontal="right" vertical="center" shrinkToFit="1"/>
      <protection locked="0"/>
    </xf>
    <xf numFmtId="0" fontId="31" fillId="3" borderId="44" xfId="2" applyFont="1" applyFill="1" applyBorder="1" applyAlignment="1" applyProtection="1">
      <alignment horizontal="right" vertical="center" shrinkToFit="1"/>
      <protection locked="0"/>
    </xf>
    <xf numFmtId="0" fontId="35" fillId="0" borderId="50" xfId="2" applyFont="1" applyBorder="1" applyAlignment="1" applyProtection="1">
      <alignment horizontal="left" vertical="center" shrinkToFit="1"/>
      <protection locked="0"/>
    </xf>
    <xf numFmtId="0" fontId="35" fillId="0" borderId="46" xfId="2" applyFont="1" applyBorder="1" applyAlignment="1" applyProtection="1">
      <alignment horizontal="left" vertical="center" shrinkToFit="1"/>
      <protection locked="0"/>
    </xf>
    <xf numFmtId="0" fontId="35" fillId="0" borderId="88" xfId="2" applyFont="1" applyBorder="1" applyAlignment="1" applyProtection="1">
      <alignment horizontal="left" vertical="center" shrinkToFit="1"/>
      <protection locked="0"/>
    </xf>
    <xf numFmtId="38" fontId="35" fillId="0" borderId="50" xfId="1" applyFont="1" applyFill="1" applyBorder="1" applyAlignment="1" applyProtection="1">
      <alignment horizontal="right" vertical="center" shrinkToFit="1"/>
      <protection locked="0"/>
    </xf>
    <xf numFmtId="38" fontId="35" fillId="0" borderId="46" xfId="1" applyFont="1" applyFill="1" applyBorder="1" applyAlignment="1" applyProtection="1">
      <alignment horizontal="right" vertical="center" shrinkToFit="1"/>
      <protection locked="0"/>
    </xf>
    <xf numFmtId="38" fontId="35" fillId="5" borderId="50" xfId="1" applyFont="1" applyFill="1" applyBorder="1" applyAlignment="1" applyProtection="1">
      <alignment horizontal="right" vertical="center" shrinkToFit="1"/>
    </xf>
    <xf numFmtId="38" fontId="35" fillId="5" borderId="46" xfId="1" applyFont="1" applyFill="1" applyBorder="1" applyAlignment="1" applyProtection="1">
      <alignment horizontal="right" vertical="center" shrinkToFit="1"/>
    </xf>
    <xf numFmtId="0" fontId="12" fillId="0" borderId="98" xfId="3" applyFont="1" applyBorder="1" applyAlignment="1" applyProtection="1">
      <alignment vertical="center"/>
      <protection locked="0"/>
    </xf>
    <xf numFmtId="177" fontId="35" fillId="0" borderId="98" xfId="2" applyNumberFormat="1" applyFont="1" applyBorder="1" applyAlignment="1" applyProtection="1">
      <alignment horizontal="right" vertical="center" shrinkToFit="1"/>
      <protection locked="0"/>
    </xf>
    <xf numFmtId="38" fontId="31" fillId="5" borderId="2" xfId="1" applyFont="1" applyFill="1" applyBorder="1" applyAlignment="1" applyProtection="1">
      <alignment horizontal="righ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35" fillId="0" borderId="94" xfId="2" applyFont="1" applyBorder="1" applyAlignment="1" applyProtection="1">
      <alignment horizontal="left" vertical="center" shrinkToFit="1"/>
      <protection locked="0"/>
    </xf>
    <xf numFmtId="0" fontId="35" fillId="0" borderId="33" xfId="2" applyFont="1" applyBorder="1" applyAlignment="1" applyProtection="1">
      <alignment horizontal="left" vertical="center" shrinkToFit="1"/>
      <protection locked="0"/>
    </xf>
    <xf numFmtId="0" fontId="35" fillId="0" borderId="85" xfId="2" applyFont="1" applyBorder="1" applyAlignment="1" applyProtection="1">
      <alignment horizontal="left" vertical="center" shrinkToFit="1"/>
      <protection locked="0"/>
    </xf>
    <xf numFmtId="38" fontId="35" fillId="0" borderId="94" xfId="1" applyFont="1" applyFill="1" applyBorder="1" applyAlignment="1" applyProtection="1">
      <alignment horizontal="right" vertical="center" shrinkToFit="1"/>
      <protection locked="0"/>
    </xf>
    <xf numFmtId="38" fontId="35" fillId="0" borderId="33" xfId="1" applyFont="1" applyFill="1" applyBorder="1" applyAlignment="1" applyProtection="1">
      <alignment horizontal="right" vertical="center" shrinkToFit="1"/>
      <protection locked="0"/>
    </xf>
    <xf numFmtId="38" fontId="35" fillId="5" borderId="94" xfId="1" applyFont="1" applyFill="1" applyBorder="1" applyAlignment="1" applyProtection="1">
      <alignment horizontal="right" vertical="center" shrinkToFit="1"/>
    </xf>
    <xf numFmtId="38" fontId="35" fillId="5" borderId="33" xfId="1" applyFont="1" applyFill="1" applyBorder="1" applyAlignment="1" applyProtection="1">
      <alignment horizontal="right" vertical="center" shrinkToFit="1"/>
    </xf>
    <xf numFmtId="0" fontId="12" fillId="0" borderId="97" xfId="3" applyFont="1" applyBorder="1" applyAlignment="1" applyProtection="1">
      <alignment vertical="center"/>
      <protection locked="0"/>
    </xf>
    <xf numFmtId="177" fontId="35" fillId="0" borderId="97" xfId="2" applyNumberFormat="1" applyFont="1" applyBorder="1" applyAlignment="1" applyProtection="1">
      <alignment horizontal="right" vertical="center" shrinkToFit="1"/>
      <protection locked="0"/>
    </xf>
    <xf numFmtId="181" fontId="12" fillId="5" borderId="29" xfId="3" applyNumberFormat="1" applyFont="1" applyFill="1" applyBorder="1" applyAlignment="1">
      <alignment horizontal="center" vertical="center"/>
    </xf>
    <xf numFmtId="181" fontId="12" fillId="5" borderId="68" xfId="3" applyNumberFormat="1" applyFont="1" applyFill="1" applyBorder="1" applyAlignment="1">
      <alignment horizontal="center" vertical="center"/>
    </xf>
    <xf numFmtId="181" fontId="12" fillId="5" borderId="28" xfId="3" applyNumberFormat="1" applyFont="1" applyFill="1" applyBorder="1" applyAlignment="1">
      <alignment horizontal="center" vertical="center"/>
    </xf>
    <xf numFmtId="0" fontId="35" fillId="3" borderId="103" xfId="2" applyFont="1" applyFill="1" applyBorder="1" applyAlignment="1" applyProtection="1">
      <alignment horizontal="center" vertical="center" shrinkToFit="1"/>
      <protection locked="0"/>
    </xf>
    <xf numFmtId="0" fontId="35" fillId="3" borderId="9" xfId="2" applyFont="1" applyFill="1" applyBorder="1" applyAlignment="1" applyProtection="1">
      <alignment horizontal="center" vertical="center" shrinkToFit="1"/>
      <protection locked="0"/>
    </xf>
    <xf numFmtId="0" fontId="35" fillId="3" borderId="80" xfId="2" applyFont="1" applyFill="1" applyBorder="1" applyAlignment="1" applyProtection="1">
      <alignment horizontal="center" vertical="center" shrinkToFit="1"/>
      <protection locked="0"/>
    </xf>
    <xf numFmtId="0" fontId="35" fillId="3" borderId="32" xfId="2" applyFont="1" applyFill="1" applyBorder="1" applyAlignment="1" applyProtection="1">
      <alignment horizontal="center" vertical="center" shrinkToFit="1"/>
      <protection locked="0"/>
    </xf>
    <xf numFmtId="0" fontId="31" fillId="0" borderId="0" xfId="0" applyFont="1">
      <alignment vertical="center"/>
    </xf>
    <xf numFmtId="181" fontId="12" fillId="5" borderId="18" xfId="3" applyNumberFormat="1" applyFont="1" applyFill="1" applyBorder="1" applyAlignment="1">
      <alignment horizontal="center" vertical="center"/>
    </xf>
    <xf numFmtId="0" fontId="40" fillId="3" borderId="136" xfId="0" applyFont="1" applyFill="1" applyBorder="1" applyAlignment="1" applyProtection="1">
      <alignment horizontal="center" vertical="center"/>
    </xf>
    <xf numFmtId="0" fontId="40" fillId="3" borderId="10" xfId="0" applyFont="1" applyFill="1" applyBorder="1" applyAlignment="1" applyProtection="1">
      <alignment horizontal="center" vertical="center"/>
    </xf>
    <xf numFmtId="0" fontId="40" fillId="3" borderId="137" xfId="0" applyFont="1" applyFill="1" applyBorder="1" applyAlignment="1" applyProtection="1">
      <alignment horizontal="center" vertical="center"/>
    </xf>
    <xf numFmtId="0" fontId="33" fillId="0" borderId="0" xfId="2" applyFont="1" applyAlignment="1">
      <alignment horizontal="center" vertical="center" wrapText="1"/>
    </xf>
    <xf numFmtId="0" fontId="31" fillId="0" borderId="0" xfId="0" applyFont="1" applyBorder="1">
      <alignment vertical="center"/>
    </xf>
    <xf numFmtId="0" fontId="30" fillId="3" borderId="39" xfId="2" applyFont="1" applyFill="1" applyBorder="1" applyAlignment="1">
      <alignment horizontal="center" vertical="center" wrapText="1" shrinkToFit="1"/>
    </xf>
    <xf numFmtId="0" fontId="30" fillId="3" borderId="19" xfId="2" applyFont="1" applyFill="1" applyBorder="1" applyAlignment="1">
      <alignment horizontal="center" vertical="center" wrapText="1" shrinkToFit="1"/>
    </xf>
    <xf numFmtId="0" fontId="30" fillId="3" borderId="19" xfId="2" applyFont="1" applyFill="1" applyBorder="1" applyAlignment="1">
      <alignment horizontal="center" vertical="center" shrinkToFit="1"/>
    </xf>
    <xf numFmtId="0" fontId="14" fillId="3" borderId="132" xfId="2" applyFont="1" applyFill="1" applyBorder="1" applyAlignment="1">
      <alignment horizontal="center" vertical="center" shrinkToFit="1"/>
    </xf>
    <xf numFmtId="0" fontId="14" fillId="3" borderId="133" xfId="2" applyFont="1" applyFill="1" applyBorder="1" applyAlignment="1">
      <alignment horizontal="center" vertical="center" shrinkToFit="1"/>
    </xf>
    <xf numFmtId="0" fontId="14" fillId="3" borderId="134" xfId="2" applyFont="1" applyFill="1" applyBorder="1" applyAlignment="1">
      <alignment horizontal="center" vertical="center" shrinkToFit="1"/>
    </xf>
    <xf numFmtId="0" fontId="40" fillId="3" borderId="50" xfId="2" applyFont="1" applyFill="1" applyBorder="1" applyAlignment="1">
      <alignment horizontal="center" vertical="center" shrinkToFit="1"/>
    </xf>
    <xf numFmtId="0" fontId="40" fillId="3" borderId="46" xfId="2" applyFont="1" applyFill="1" applyBorder="1" applyAlignment="1">
      <alignment horizontal="center" vertical="center" shrinkToFit="1"/>
    </xf>
    <xf numFmtId="0" fontId="40" fillId="3" borderId="88" xfId="2" applyFont="1" applyFill="1" applyBorder="1" applyAlignment="1">
      <alignment horizontal="center" vertical="center" shrinkToFit="1"/>
    </xf>
    <xf numFmtId="0" fontId="21" fillId="0" borderId="110" xfId="3" applyFont="1" applyBorder="1" applyAlignment="1">
      <alignment horizontal="center" vertical="center" shrinkToFit="1"/>
    </xf>
    <xf numFmtId="0" fontId="21" fillId="0" borderId="98" xfId="3" applyFont="1" applyBorder="1" applyAlignment="1">
      <alignment horizontal="center" vertical="center" shrinkToFit="1"/>
    </xf>
    <xf numFmtId="0" fontId="21" fillId="0" borderId="116" xfId="3" applyFont="1" applyBorder="1" applyAlignment="1">
      <alignment horizontal="center" vertical="center" shrinkToFit="1"/>
    </xf>
    <xf numFmtId="0" fontId="21" fillId="0" borderId="109" xfId="3" applyFont="1" applyBorder="1" applyAlignment="1">
      <alignment horizontal="center" vertical="center" shrinkToFit="1"/>
    </xf>
    <xf numFmtId="0" fontId="21" fillId="0" borderId="24" xfId="3" applyFont="1" applyBorder="1" applyAlignment="1">
      <alignment horizontal="center" vertical="center" shrinkToFit="1"/>
    </xf>
    <xf numFmtId="0" fontId="21" fillId="0" borderId="118" xfId="3" applyFont="1" applyBorder="1" applyAlignment="1">
      <alignment horizontal="center" vertical="center" shrinkToFit="1"/>
    </xf>
    <xf numFmtId="38" fontId="21" fillId="0" borderId="102" xfId="4" applyFont="1" applyFill="1" applyBorder="1" applyAlignment="1">
      <alignment horizontal="right" vertical="center" shrinkToFit="1"/>
    </xf>
    <xf numFmtId="38" fontId="21" fillId="0" borderId="119" xfId="4" applyFont="1" applyFill="1" applyBorder="1" applyAlignment="1">
      <alignment horizontal="right" vertical="center" shrinkToFit="1"/>
    </xf>
    <xf numFmtId="0" fontId="21" fillId="0" borderId="113" xfId="3" applyFont="1" applyBorder="1" applyAlignment="1">
      <alignment horizontal="center" vertical="center" wrapText="1" shrinkToFit="1"/>
    </xf>
    <xf numFmtId="0" fontId="28" fillId="3" borderId="30" xfId="3" applyFont="1" applyFill="1" applyBorder="1" applyAlignment="1">
      <alignment horizontal="center" vertical="center" shrinkToFit="1"/>
    </xf>
    <xf numFmtId="0" fontId="28" fillId="3" borderId="16" xfId="3" applyFont="1" applyFill="1" applyBorder="1" applyAlignment="1">
      <alignment horizontal="center" vertical="center" shrinkToFit="1"/>
    </xf>
    <xf numFmtId="0" fontId="28" fillId="3" borderId="17" xfId="3" applyFont="1" applyFill="1" applyBorder="1" applyAlignment="1">
      <alignment horizontal="center" vertical="center" shrinkToFit="1"/>
    </xf>
    <xf numFmtId="0" fontId="28" fillId="3" borderId="13" xfId="3" applyFont="1" applyFill="1" applyBorder="1" applyAlignment="1">
      <alignment horizontal="center" vertical="center" shrinkToFit="1"/>
    </xf>
    <xf numFmtId="0" fontId="28" fillId="3" borderId="4" xfId="3" applyFont="1" applyFill="1" applyBorder="1" applyAlignment="1">
      <alignment horizontal="center" vertical="center" shrinkToFit="1"/>
    </xf>
    <xf numFmtId="0" fontId="28" fillId="3" borderId="12" xfId="3" applyFont="1" applyFill="1" applyBorder="1" applyAlignment="1">
      <alignment horizontal="center" vertical="center" shrinkToFit="1"/>
    </xf>
    <xf numFmtId="0" fontId="28" fillId="3" borderId="97" xfId="3" applyFont="1" applyFill="1" applyBorder="1" applyAlignment="1">
      <alignment horizontal="center" vertical="center" shrinkToFit="1"/>
    </xf>
    <xf numFmtId="0" fontId="28" fillId="3" borderId="115" xfId="3" applyFont="1" applyFill="1" applyBorder="1" applyAlignment="1">
      <alignment horizontal="center" vertical="center" shrinkToFit="1"/>
    </xf>
    <xf numFmtId="0" fontId="28" fillId="3" borderId="24" xfId="3" applyFont="1" applyFill="1" applyBorder="1" applyAlignment="1">
      <alignment horizontal="center" vertical="center" shrinkToFit="1"/>
    </xf>
    <xf numFmtId="0" fontId="28" fillId="3" borderId="118" xfId="3" applyFont="1" applyFill="1" applyBorder="1" applyAlignment="1">
      <alignment horizontal="center" vertical="center" shrinkToFit="1"/>
    </xf>
    <xf numFmtId="38" fontId="21" fillId="0" borderId="112" xfId="4" applyFont="1" applyFill="1" applyBorder="1" applyAlignment="1">
      <alignment horizontal="right" vertical="center" shrinkToFit="1"/>
    </xf>
    <xf numFmtId="38" fontId="21" fillId="0" borderId="70" xfId="4" applyFont="1" applyFill="1" applyBorder="1" applyAlignment="1">
      <alignment horizontal="right" vertical="center" shrinkToFit="1"/>
    </xf>
    <xf numFmtId="38" fontId="21" fillId="0" borderId="111" xfId="4" applyFont="1" applyFill="1" applyBorder="1" applyAlignment="1">
      <alignment horizontal="right" vertical="center" shrinkToFit="1"/>
    </xf>
    <xf numFmtId="0" fontId="28" fillId="3" borderId="107" xfId="3" applyFont="1" applyFill="1" applyBorder="1" applyAlignment="1">
      <alignment horizontal="center" vertical="center" shrinkToFit="1"/>
    </xf>
    <xf numFmtId="0" fontId="28" fillId="3" borderId="109" xfId="3" applyFont="1" applyFill="1" applyBorder="1" applyAlignment="1">
      <alignment horizontal="center" vertical="center" shrinkToFit="1"/>
    </xf>
    <xf numFmtId="38" fontId="21" fillId="0" borderId="114" xfId="4" applyFont="1" applyFill="1" applyBorder="1" applyAlignment="1">
      <alignment horizontal="center" vertical="center" wrapText="1" shrinkToFit="1"/>
    </xf>
    <xf numFmtId="38" fontId="21" fillId="0" borderId="102" xfId="4" applyFont="1" applyFill="1" applyBorder="1" applyAlignment="1">
      <alignment horizontal="center" vertical="center" wrapText="1" shrinkToFit="1"/>
    </xf>
    <xf numFmtId="0" fontId="28" fillId="3" borderId="107" xfId="3" applyFont="1" applyFill="1" applyBorder="1" applyAlignment="1">
      <alignment horizontal="center" vertical="center" wrapText="1" shrinkToFit="1"/>
    </xf>
    <xf numFmtId="0" fontId="28" fillId="3" borderId="97" xfId="3" applyFont="1" applyFill="1" applyBorder="1" applyAlignment="1">
      <alignment horizontal="center" vertical="center" wrapText="1" shrinkToFit="1"/>
    </xf>
    <xf numFmtId="0" fontId="28" fillId="3" borderId="109" xfId="3" applyFont="1" applyFill="1" applyBorder="1" applyAlignment="1">
      <alignment horizontal="center" vertical="center" wrapText="1" shrinkToFit="1"/>
    </xf>
    <xf numFmtId="0" fontId="28" fillId="3" borderId="24" xfId="3" applyFont="1" applyFill="1" applyBorder="1" applyAlignment="1">
      <alignment horizontal="center" vertical="center" wrapText="1" shrinkToFit="1"/>
    </xf>
    <xf numFmtId="38" fontId="21" fillId="0" borderId="114" xfId="1" applyFont="1" applyFill="1" applyBorder="1" applyAlignment="1">
      <alignment horizontal="right" vertical="center" shrinkToFit="1"/>
    </xf>
    <xf numFmtId="38" fontId="21" fillId="0" borderId="102" xfId="1" applyFont="1" applyFill="1" applyBorder="1" applyAlignment="1">
      <alignment horizontal="right" vertical="center" shrinkToFit="1"/>
    </xf>
    <xf numFmtId="0" fontId="28" fillId="3" borderId="16" xfId="3" applyFont="1" applyFill="1" applyBorder="1" applyAlignment="1">
      <alignment horizontal="center" vertical="center" wrapText="1" shrinkToFit="1"/>
    </xf>
    <xf numFmtId="0" fontId="28" fillId="3" borderId="17" xfId="3" applyFont="1" applyFill="1" applyBorder="1" applyAlignment="1">
      <alignment horizontal="center" vertical="center" wrapText="1" shrinkToFit="1"/>
    </xf>
    <xf numFmtId="0" fontId="28" fillId="3" borderId="4" xfId="3" applyFont="1" applyFill="1" applyBorder="1" applyAlignment="1">
      <alignment horizontal="center" vertical="center" wrapText="1" shrinkToFit="1"/>
    </xf>
    <xf numFmtId="0" fontId="28" fillId="3" borderId="12" xfId="3" applyFont="1" applyFill="1" applyBorder="1" applyAlignment="1">
      <alignment horizontal="center" vertical="center" wrapText="1" shrinkToFit="1"/>
    </xf>
    <xf numFmtId="38" fontId="21" fillId="5" borderId="70" xfId="1" applyFont="1" applyFill="1" applyBorder="1" applyAlignment="1">
      <alignment horizontal="right" vertical="center" shrinkToFit="1"/>
    </xf>
    <xf numFmtId="38" fontId="21" fillId="5" borderId="111" xfId="1" applyFont="1" applyFill="1" applyBorder="1" applyAlignment="1">
      <alignment horizontal="right" vertical="center" shrinkToFit="1"/>
    </xf>
    <xf numFmtId="0" fontId="28" fillId="3" borderId="106" xfId="3" applyFont="1" applyFill="1" applyBorder="1" applyAlignment="1">
      <alignment horizontal="center" vertical="center" wrapText="1" shrinkToFit="1"/>
    </xf>
    <xf numFmtId="0" fontId="28" fillId="3" borderId="108" xfId="3" applyFont="1" applyFill="1" applyBorder="1" applyAlignment="1">
      <alignment horizontal="center" vertical="center" wrapText="1" shrinkToFit="1"/>
    </xf>
    <xf numFmtId="38" fontId="21" fillId="5" borderId="46" xfId="1" applyFont="1" applyFill="1" applyBorder="1" applyAlignment="1">
      <alignment horizontal="right" vertical="center" shrinkToFit="1"/>
    </xf>
    <xf numFmtId="38" fontId="21" fillId="5" borderId="47" xfId="1" applyFont="1" applyFill="1" applyBorder="1" applyAlignment="1">
      <alignment horizontal="right" vertical="center" shrinkToFit="1"/>
    </xf>
    <xf numFmtId="179" fontId="21" fillId="0" borderId="113" xfId="3" applyNumberFormat="1" applyFont="1" applyBorder="1" applyAlignment="1">
      <alignment horizontal="right" vertical="center" shrinkToFit="1"/>
    </xf>
    <xf numFmtId="0" fontId="21" fillId="0" borderId="107" xfId="3" applyFont="1" applyBorder="1" applyAlignment="1">
      <alignment horizontal="center" vertical="center" shrinkToFit="1"/>
    </xf>
    <xf numFmtId="0" fontId="21" fillId="0" borderId="97" xfId="3" applyFont="1" applyBorder="1" applyAlignment="1">
      <alignment horizontal="center" vertical="center" shrinkToFit="1"/>
    </xf>
    <xf numFmtId="0" fontId="18" fillId="0" borderId="0" xfId="2" applyFont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shrinkToFit="1"/>
    </xf>
    <xf numFmtId="0" fontId="11" fillId="3" borderId="68" xfId="2" applyFont="1" applyFill="1" applyBorder="1" applyAlignment="1">
      <alignment horizontal="center" vertical="center" shrinkToFit="1"/>
    </xf>
    <xf numFmtId="0" fontId="11" fillId="3" borderId="28" xfId="2" applyFont="1" applyFill="1" applyBorder="1" applyAlignment="1">
      <alignment horizontal="center" vertical="center" shrinkToFit="1"/>
    </xf>
    <xf numFmtId="0" fontId="28" fillId="3" borderId="117" xfId="3" applyFont="1" applyFill="1" applyBorder="1" applyAlignment="1">
      <alignment horizontal="center" vertical="center" shrinkToFit="1"/>
    </xf>
    <xf numFmtId="0" fontId="28" fillId="3" borderId="60" xfId="3" applyFont="1" applyFill="1" applyBorder="1" applyAlignment="1">
      <alignment horizontal="center" vertical="center" shrinkToFit="1"/>
    </xf>
    <xf numFmtId="38" fontId="31" fillId="5" borderId="29" xfId="2" applyNumberFormat="1" applyFont="1" applyFill="1" applyBorder="1" applyAlignment="1">
      <alignment horizontal="right" vertical="center" shrinkToFit="1"/>
    </xf>
    <xf numFmtId="38" fontId="31" fillId="5" borderId="68" xfId="2" applyNumberFormat="1" applyFont="1" applyFill="1" applyBorder="1" applyAlignment="1">
      <alignment horizontal="right" vertical="center" shrinkToFit="1"/>
    </xf>
    <xf numFmtId="0" fontId="19" fillId="0" borderId="0" xfId="3" applyFont="1" applyAlignment="1">
      <alignment horizontal="left" wrapText="1"/>
    </xf>
    <xf numFmtId="0" fontId="19" fillId="0" borderId="4" xfId="3" applyFont="1" applyBorder="1" applyAlignment="1">
      <alignment horizontal="left" wrapText="1"/>
    </xf>
    <xf numFmtId="0" fontId="28" fillId="3" borderId="67" xfId="3" applyFont="1" applyFill="1" applyBorder="1" applyAlignment="1">
      <alignment horizontal="center" vertical="center" shrinkToFit="1"/>
    </xf>
    <xf numFmtId="0" fontId="28" fillId="3" borderId="68" xfId="3" applyFont="1" applyFill="1" applyBorder="1" applyAlignment="1">
      <alignment horizontal="center" vertical="center" shrinkToFit="1"/>
    </xf>
    <xf numFmtId="0" fontId="28" fillId="3" borderId="69" xfId="3" applyFont="1" applyFill="1" applyBorder="1" applyAlignment="1">
      <alignment horizontal="center" vertical="center" shrinkToFit="1"/>
    </xf>
    <xf numFmtId="0" fontId="28" fillId="3" borderId="84" xfId="3" applyFont="1" applyFill="1" applyBorder="1" applyAlignment="1">
      <alignment horizontal="center" vertical="center" shrinkToFit="1"/>
    </xf>
    <xf numFmtId="0" fontId="28" fillId="3" borderId="90" xfId="3" applyFont="1" applyFill="1" applyBorder="1" applyAlignment="1">
      <alignment horizontal="center" vertical="center" shrinkToFit="1"/>
    </xf>
    <xf numFmtId="0" fontId="28" fillId="3" borderId="99" xfId="3" applyFont="1" applyFill="1" applyBorder="1" applyAlignment="1">
      <alignment horizontal="center" vertical="center" shrinkToFit="1"/>
    </xf>
    <xf numFmtId="0" fontId="21" fillId="0" borderId="115" xfId="3" applyFont="1" applyBorder="1" applyAlignment="1">
      <alignment horizontal="center" vertical="center" shrinkToFit="1"/>
    </xf>
    <xf numFmtId="0" fontId="44" fillId="0" borderId="87" xfId="3" applyFont="1" applyBorder="1" applyAlignment="1">
      <alignment horizontal="center" vertical="center"/>
    </xf>
    <xf numFmtId="0" fontId="44" fillId="0" borderId="0" xfId="3" applyFont="1" applyAlignment="1">
      <alignment horizontal="center" vertical="center"/>
    </xf>
    <xf numFmtId="0" fontId="44" fillId="0" borderId="20" xfId="3" applyFont="1" applyBorder="1" applyAlignment="1">
      <alignment horizontal="center" vertical="center"/>
    </xf>
    <xf numFmtId="179" fontId="21" fillId="0" borderId="120" xfId="3" applyNumberFormat="1" applyFont="1" applyBorder="1" applyAlignment="1">
      <alignment horizontal="right" vertical="center" shrinkToFit="1"/>
    </xf>
    <xf numFmtId="38" fontId="44" fillId="5" borderId="13" xfId="1" applyFont="1" applyFill="1" applyBorder="1" applyAlignment="1">
      <alignment horizontal="right" vertical="center"/>
    </xf>
    <xf numFmtId="38" fontId="44" fillId="5" borderId="4" xfId="1" applyFont="1" applyFill="1" applyBorder="1" applyAlignment="1">
      <alignment horizontal="right" vertical="center"/>
    </xf>
    <xf numFmtId="38" fontId="44" fillId="5" borderId="12" xfId="1" applyFont="1" applyFill="1" applyBorder="1" applyAlignment="1">
      <alignment horizontal="right" vertical="center"/>
    </xf>
    <xf numFmtId="0" fontId="20" fillId="0" borderId="0" xfId="3" applyFont="1" applyAlignment="1">
      <alignment vertical="center"/>
    </xf>
    <xf numFmtId="0" fontId="2" fillId="0" borderId="3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87" xfId="0" applyFont="1" applyBorder="1">
      <alignment vertical="center"/>
    </xf>
    <xf numFmtId="0" fontId="2" fillId="0" borderId="0" xfId="0" applyFont="1">
      <alignment vertical="center"/>
    </xf>
    <xf numFmtId="0" fontId="2" fillId="0" borderId="20" xfId="0" applyFont="1" applyBorder="1">
      <alignment vertical="center"/>
    </xf>
    <xf numFmtId="38" fontId="21" fillId="0" borderId="63" xfId="4" applyFont="1" applyFill="1" applyBorder="1" applyAlignment="1">
      <alignment horizontal="center" vertical="center" wrapText="1" shrinkToFit="1"/>
    </xf>
    <xf numFmtId="38" fontId="21" fillId="0" borderId="64" xfId="4" applyFont="1" applyFill="1" applyBorder="1" applyAlignment="1">
      <alignment horizontal="center" vertical="center" wrapText="1" shrinkToFit="1"/>
    </xf>
    <xf numFmtId="38" fontId="21" fillId="5" borderId="26" xfId="1" applyFont="1" applyFill="1" applyBorder="1" applyAlignment="1">
      <alignment horizontal="right" vertical="center" shrinkToFit="1"/>
    </xf>
    <xf numFmtId="38" fontId="21" fillId="5" borderId="105" xfId="1" applyFont="1" applyFill="1" applyBorder="1" applyAlignment="1">
      <alignment horizontal="right" vertical="center" shrinkToFit="1"/>
    </xf>
    <xf numFmtId="0" fontId="21" fillId="0" borderId="120" xfId="3" applyFont="1" applyBorder="1" applyAlignment="1">
      <alignment horizontal="center" vertical="center" wrapText="1" shrinkToFit="1"/>
    </xf>
    <xf numFmtId="38" fontId="21" fillId="0" borderId="63" xfId="1" applyFont="1" applyFill="1" applyBorder="1" applyAlignment="1">
      <alignment horizontal="right" vertical="center" shrinkToFit="1"/>
    </xf>
    <xf numFmtId="38" fontId="21" fillId="0" borderId="64" xfId="1" applyFont="1" applyFill="1" applyBorder="1" applyAlignment="1">
      <alignment horizontal="right" vertical="center" shrinkToFit="1"/>
    </xf>
    <xf numFmtId="38" fontId="21" fillId="0" borderId="64" xfId="4" applyFont="1" applyFill="1" applyBorder="1" applyAlignment="1">
      <alignment horizontal="right" vertical="center" shrinkToFit="1"/>
    </xf>
    <xf numFmtId="38" fontId="21" fillId="0" borderId="121" xfId="4" applyFont="1" applyFill="1" applyBorder="1" applyAlignment="1">
      <alignment horizontal="right" vertical="center" shrinkToFit="1"/>
    </xf>
    <xf numFmtId="14" fontId="35" fillId="5" borderId="26" xfId="0" applyNumberFormat="1" applyFont="1" applyFill="1" applyBorder="1" applyAlignment="1">
      <alignment horizontal="center" vertical="center"/>
    </xf>
    <xf numFmtId="14" fontId="35" fillId="5" borderId="78" xfId="0" applyNumberFormat="1" applyFont="1" applyFill="1" applyBorder="1" applyAlignment="1">
      <alignment horizontal="center" vertical="center"/>
    </xf>
    <xf numFmtId="14" fontId="35" fillId="5" borderId="79" xfId="0" applyNumberFormat="1" applyFont="1" applyFill="1" applyBorder="1" applyAlignment="1">
      <alignment horizontal="center" vertical="center"/>
    </xf>
    <xf numFmtId="14" fontId="35" fillId="5" borderId="105" xfId="0" applyNumberFormat="1" applyFont="1" applyFill="1" applyBorder="1" applyAlignment="1">
      <alignment horizontal="center" vertical="center"/>
    </xf>
    <xf numFmtId="0" fontId="11" fillId="3" borderId="30" xfId="2" applyFont="1" applyFill="1" applyBorder="1" applyAlignment="1">
      <alignment horizontal="center" vertical="center" shrinkToFit="1"/>
    </xf>
    <xf numFmtId="0" fontId="11" fillId="3" borderId="16" xfId="2" applyFont="1" applyFill="1" applyBorder="1" applyAlignment="1">
      <alignment horizontal="center" vertical="center" shrinkToFit="1"/>
    </xf>
    <xf numFmtId="0" fontId="11" fillId="3" borderId="81" xfId="2" applyFont="1" applyFill="1" applyBorder="1" applyAlignment="1">
      <alignment horizontal="center" vertical="center" shrinkToFit="1"/>
    </xf>
    <xf numFmtId="0" fontId="11" fillId="3" borderId="13" xfId="2" applyFont="1" applyFill="1" applyBorder="1" applyAlignment="1">
      <alignment horizontal="center" vertical="center" shrinkToFit="1"/>
    </xf>
    <xf numFmtId="0" fontId="11" fillId="3" borderId="4" xfId="2" applyFont="1" applyFill="1" applyBorder="1" applyAlignment="1">
      <alignment horizontal="center" vertical="center" shrinkToFit="1"/>
    </xf>
    <xf numFmtId="0" fontId="11" fillId="3" borderId="74" xfId="2" applyFont="1" applyFill="1" applyBorder="1" applyAlignment="1">
      <alignment horizontal="center" vertical="center" shrinkToFit="1"/>
    </xf>
    <xf numFmtId="0" fontId="19" fillId="0" borderId="73" xfId="3" applyFont="1" applyBorder="1" applyAlignment="1">
      <alignment horizontal="left" vertical="center" wrapText="1" shrinkToFit="1"/>
    </xf>
    <xf numFmtId="0" fontId="19" fillId="0" borderId="4" xfId="3" applyFont="1" applyBorder="1" applyAlignment="1">
      <alignment horizontal="left" vertical="center" wrapText="1" shrinkToFit="1"/>
    </xf>
    <xf numFmtId="0" fontId="19" fillId="0" borderId="12" xfId="3" applyFont="1" applyBorder="1" applyAlignment="1">
      <alignment horizontal="left" vertical="center" wrapText="1" shrinkToFit="1"/>
    </xf>
    <xf numFmtId="0" fontId="19" fillId="0" borderId="122" xfId="3" applyFont="1" applyBorder="1" applyAlignment="1">
      <alignment vertical="center"/>
    </xf>
    <xf numFmtId="0" fontId="19" fillId="0" borderId="16" xfId="3" applyFont="1" applyBorder="1" applyAlignment="1">
      <alignment vertical="center"/>
    </xf>
    <xf numFmtId="0" fontId="19" fillId="0" borderId="17" xfId="3" applyFont="1" applyBorder="1" applyAlignment="1">
      <alignment vertical="center"/>
    </xf>
    <xf numFmtId="38" fontId="21" fillId="0" borderId="13" xfId="4" applyFont="1" applyFill="1" applyBorder="1" applyAlignment="1">
      <alignment horizontal="right" vertical="center" shrinkToFit="1"/>
    </xf>
    <xf numFmtId="38" fontId="21" fillId="0" borderId="4" xfId="4" applyFont="1" applyFill="1" applyBorder="1" applyAlignment="1">
      <alignment horizontal="right" vertical="center" shrinkToFit="1"/>
    </xf>
    <xf numFmtId="38" fontId="21" fillId="0" borderId="12" xfId="4" applyFont="1" applyFill="1" applyBorder="1" applyAlignment="1">
      <alignment horizontal="right" vertical="center" shrinkToFit="1"/>
    </xf>
    <xf numFmtId="0" fontId="14" fillId="0" borderId="126" xfId="2" applyFont="1" applyBorder="1">
      <alignment vertical="center"/>
    </xf>
    <xf numFmtId="0" fontId="14" fillId="0" borderId="127" xfId="2" applyFont="1" applyBorder="1">
      <alignment vertical="center"/>
    </xf>
    <xf numFmtId="0" fontId="2" fillId="0" borderId="64" xfId="0" applyFont="1" applyBorder="1" applyProtection="1">
      <alignment vertical="center"/>
      <protection locked="0"/>
    </xf>
    <xf numFmtId="0" fontId="2" fillId="0" borderId="121" xfId="0" applyFont="1" applyBorder="1" applyProtection="1">
      <alignment vertical="center"/>
      <protection locked="0"/>
    </xf>
    <xf numFmtId="0" fontId="11" fillId="3" borderId="84" xfId="2" applyFont="1" applyFill="1" applyBorder="1" applyAlignment="1">
      <alignment horizontal="center" vertical="center" shrinkToFit="1"/>
    </xf>
    <xf numFmtId="0" fontId="11" fillId="3" borderId="90" xfId="2" applyFont="1" applyFill="1" applyBorder="1" applyAlignment="1">
      <alignment horizontal="center" vertical="center" shrinkToFit="1"/>
    </xf>
    <xf numFmtId="0" fontId="31" fillId="5" borderId="90" xfId="2" applyFont="1" applyFill="1" applyBorder="1" applyAlignment="1">
      <alignment horizontal="center" vertical="center" shrinkToFit="1"/>
    </xf>
    <xf numFmtId="0" fontId="31" fillId="5" borderId="99" xfId="2" applyFont="1" applyFill="1" applyBorder="1" applyAlignment="1">
      <alignment horizontal="center" vertical="center" shrinkToFit="1"/>
    </xf>
    <xf numFmtId="0" fontId="14" fillId="0" borderId="126" xfId="2" applyFont="1" applyBorder="1" applyAlignment="1" applyProtection="1">
      <alignment horizontal="center" vertical="center"/>
      <protection locked="0"/>
    </xf>
    <xf numFmtId="0" fontId="14" fillId="0" borderId="127" xfId="2" applyFont="1" applyBorder="1" applyAlignment="1" applyProtection="1">
      <alignment horizontal="center" vertical="center"/>
      <protection locked="0"/>
    </xf>
    <xf numFmtId="0" fontId="11" fillId="3" borderId="125" xfId="2" applyFont="1" applyFill="1" applyBorder="1" applyAlignment="1">
      <alignment horizontal="center" vertical="center" shrinkToFit="1"/>
    </xf>
    <xf numFmtId="0" fontId="11" fillId="3" borderId="126" xfId="2" applyFont="1" applyFill="1" applyBorder="1" applyAlignment="1">
      <alignment horizontal="center" vertical="center" shrinkToFit="1"/>
    </xf>
    <xf numFmtId="0" fontId="11" fillId="3" borderId="30" xfId="2" applyFont="1" applyFill="1" applyBorder="1" applyAlignment="1">
      <alignment horizontal="center" vertical="center" wrapText="1" shrinkToFit="1"/>
    </xf>
    <xf numFmtId="0" fontId="11" fillId="3" borderId="17" xfId="2" applyFont="1" applyFill="1" applyBorder="1" applyAlignment="1">
      <alignment horizontal="center" vertical="center" wrapText="1" shrinkToFit="1"/>
    </xf>
    <xf numFmtId="0" fontId="11" fillId="3" borderId="112" xfId="2" applyFont="1" applyFill="1" applyBorder="1" applyAlignment="1">
      <alignment horizontal="center" vertical="center" wrapText="1" shrinkToFit="1"/>
    </xf>
    <xf numFmtId="0" fontId="11" fillId="3" borderId="111" xfId="2" applyFont="1" applyFill="1" applyBorder="1" applyAlignment="1">
      <alignment horizontal="center" vertical="center" wrapText="1" shrinkToFit="1"/>
    </xf>
    <xf numFmtId="0" fontId="11" fillId="3" borderId="109" xfId="2" applyFont="1" applyFill="1" applyBorder="1" applyAlignment="1">
      <alignment horizontal="center" vertical="center" shrinkToFit="1"/>
    </xf>
    <xf numFmtId="0" fontId="11" fillId="3" borderId="24" xfId="2" applyFont="1" applyFill="1" applyBorder="1" applyAlignment="1">
      <alignment horizontal="center" vertical="center" shrinkToFit="1"/>
    </xf>
    <xf numFmtId="0" fontId="14" fillId="2" borderId="38" xfId="2" applyFont="1" applyFill="1" applyBorder="1" applyAlignment="1">
      <alignment horizontal="center" vertical="center"/>
    </xf>
    <xf numFmtId="0" fontId="14" fillId="2" borderId="33" xfId="2" applyFont="1" applyFill="1" applyBorder="1" applyAlignment="1">
      <alignment horizontal="center" vertical="center"/>
    </xf>
    <xf numFmtId="0" fontId="14" fillId="2" borderId="85" xfId="2" applyFont="1" applyFill="1" applyBorder="1" applyAlignment="1">
      <alignment horizontal="center" vertical="center"/>
    </xf>
    <xf numFmtId="0" fontId="14" fillId="2" borderId="48" xfId="2" applyFont="1" applyFill="1" applyBorder="1" applyAlignment="1">
      <alignment horizontal="center" vertical="center" shrinkToFit="1"/>
    </xf>
    <xf numFmtId="0" fontId="14" fillId="2" borderId="46" xfId="2" applyFont="1" applyFill="1" applyBorder="1" applyAlignment="1">
      <alignment horizontal="center" vertical="center" shrinkToFit="1"/>
    </xf>
    <xf numFmtId="0" fontId="14" fillId="2" borderId="88" xfId="2" applyFont="1" applyFill="1" applyBorder="1" applyAlignment="1">
      <alignment horizontal="center" vertical="center" shrinkToFit="1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78" xfId="2" applyFont="1" applyFill="1" applyBorder="1" applyAlignment="1">
      <alignment horizontal="center" vertical="center"/>
    </xf>
    <xf numFmtId="0" fontId="14" fillId="0" borderId="94" xfId="2" applyFont="1" applyBorder="1" applyAlignment="1" applyProtection="1">
      <alignment horizontal="center" vertical="center"/>
      <protection locked="0"/>
    </xf>
    <xf numFmtId="0" fontId="14" fillId="0" borderId="33" xfId="2" applyFont="1" applyBorder="1" applyAlignment="1" applyProtection="1">
      <alignment horizontal="center" vertical="center"/>
      <protection locked="0"/>
    </xf>
    <xf numFmtId="0" fontId="14" fillId="0" borderId="104" xfId="2" applyFont="1" applyBorder="1" applyAlignment="1" applyProtection="1">
      <alignment horizontal="center" vertical="center"/>
      <protection locked="0"/>
    </xf>
    <xf numFmtId="0" fontId="14" fillId="0" borderId="50" xfId="2" applyFont="1" applyBorder="1" applyAlignment="1" applyProtection="1">
      <alignment horizontal="center" vertical="center"/>
      <protection locked="0"/>
    </xf>
    <xf numFmtId="0" fontId="14" fillId="0" borderId="46" xfId="2" applyFont="1" applyBorder="1" applyAlignment="1" applyProtection="1">
      <alignment horizontal="center" vertical="center"/>
      <protection locked="0"/>
    </xf>
    <xf numFmtId="0" fontId="14" fillId="0" borderId="47" xfId="2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05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11" fillId="3" borderId="107" xfId="2" applyFont="1" applyFill="1" applyBorder="1" applyAlignment="1">
      <alignment horizontal="center" vertical="center" shrinkToFit="1"/>
    </xf>
    <xf numFmtId="0" fontId="11" fillId="3" borderId="97" xfId="2" applyFont="1" applyFill="1" applyBorder="1" applyAlignment="1">
      <alignment horizontal="center" vertical="center" shrinkToFit="1"/>
    </xf>
    <xf numFmtId="0" fontId="14" fillId="0" borderId="97" xfId="2" applyFont="1" applyBorder="1" applyAlignment="1">
      <alignment horizontal="center" vertical="center"/>
    </xf>
    <xf numFmtId="0" fontId="14" fillId="0" borderId="115" xfId="2" applyFont="1" applyBorder="1" applyAlignment="1">
      <alignment horizontal="center" vertical="center"/>
    </xf>
    <xf numFmtId="0" fontId="11" fillId="3" borderId="63" xfId="2" applyFont="1" applyFill="1" applyBorder="1" applyAlignment="1">
      <alignment horizontal="center" vertical="center" shrinkToFit="1"/>
    </xf>
    <xf numFmtId="0" fontId="11" fillId="3" borderId="64" xfId="2" applyFont="1" applyFill="1" applyBorder="1" applyAlignment="1">
      <alignment horizontal="center" vertical="center" shrinkToFit="1"/>
    </xf>
    <xf numFmtId="14" fontId="35" fillId="5" borderId="85" xfId="0" applyNumberFormat="1" applyFont="1" applyFill="1" applyBorder="1" applyAlignment="1">
      <alignment horizontal="center" vertical="center"/>
    </xf>
    <xf numFmtId="14" fontId="35" fillId="5" borderId="97" xfId="0" applyNumberFormat="1" applyFont="1" applyFill="1" applyBorder="1" applyAlignment="1">
      <alignment horizontal="center" vertical="center"/>
    </xf>
    <xf numFmtId="14" fontId="35" fillId="5" borderId="94" xfId="0" applyNumberFormat="1" applyFont="1" applyFill="1" applyBorder="1" applyAlignment="1">
      <alignment horizontal="center" vertical="center"/>
    </xf>
    <xf numFmtId="14" fontId="35" fillId="5" borderId="33" xfId="0" applyNumberFormat="1" applyFont="1" applyFill="1" applyBorder="1" applyAlignment="1">
      <alignment horizontal="center" vertical="center"/>
    </xf>
    <xf numFmtId="14" fontId="35" fillId="5" borderId="104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 3" xfId="2"/>
  </cellStyles>
  <dxfs count="54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</dxf>
    <dxf>
      <fill>
        <patternFill>
          <bgColor rgb="FFFEE19A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theme="0" tint="-0.14996795556505021"/>
        </patternFill>
      </fill>
      <border>
        <right style="hair">
          <color auto="1"/>
        </right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EE19A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DDEBF7"/>
      <color rgb="FFFFFFCC"/>
      <color rgb="FFFEE19A"/>
      <color rgb="FFFFCC99"/>
      <color rgb="FFFFCC66"/>
      <color rgb="FFFFCCCC"/>
      <color rgb="FF000099"/>
      <color rgb="FFCCEC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11" lockText="1" noThreeD="1"/>
</file>

<file path=xl/ctrlProps/ctrlProp2.xml><?xml version="1.0" encoding="utf-8"?>
<formControlPr xmlns="http://schemas.microsoft.com/office/spreadsheetml/2009/9/main" objectType="CheckBox" fmlaLink="$AF$26" lockText="1" noThreeD="1"/>
</file>

<file path=xl/ctrlProps/ctrlProp3.xml><?xml version="1.0" encoding="utf-8"?>
<formControlPr xmlns="http://schemas.microsoft.com/office/spreadsheetml/2009/9/main" objectType="CheckBox" fmlaLink="$AF$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du-data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33</xdr:col>
      <xdr:colOff>171450</xdr:colOff>
      <xdr:row>9</xdr:row>
      <xdr:rowOff>247650</xdr:rowOff>
    </xdr:from>
    <xdr:to>
      <xdr:col>58</xdr:col>
      <xdr:colOff>21852</xdr:colOff>
      <xdr:row>12</xdr:row>
      <xdr:rowOff>202270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7900718" y="3068488"/>
          <a:ext cx="5888892" cy="963910"/>
          <a:chOff x="7419974" y="1284382"/>
          <a:chExt cx="5766585" cy="984038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419974" y="1285874"/>
            <a:ext cx="1924051" cy="982546"/>
          </a:xfrm>
          <a:prstGeom prst="rect">
            <a:avLst/>
          </a:prstGeom>
          <a:solidFill>
            <a:srgbClr val="FFFFCC"/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 u="sng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黄色のセルは入力必須です。</a:t>
            </a:r>
          </a:p>
          <a:p>
            <a:pPr algn="l"/>
            <a:r>
              <a:rPr kumimoji="1" lang="ja-JP" altLang="en-US" sz="9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入力すると、黄色のセルは「白」になります。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9341241" y="1285121"/>
            <a:ext cx="1924051" cy="982545"/>
          </a:xfrm>
          <a:prstGeom prst="rect">
            <a:avLst/>
          </a:prstGeom>
          <a:solidFill>
            <a:srgbClr val="FEE19A"/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 u="sng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オレンジ色のセルは選択式です。</a:t>
            </a:r>
            <a:endParaRPr kumimoji="1" lang="en-US" altLang="ja-JP" sz="900" b="1" u="sng">
              <a:solidFill>
                <a:schemeClr val="bg2">
                  <a:lumMod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入力すると、オレンジ色のセルは「白」になります。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1262508" y="1284382"/>
            <a:ext cx="1924051" cy="98254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青色セルは計算式設定有りのため、入力不要です。</a:t>
            </a:r>
          </a:p>
        </xdr:txBody>
      </xdr:sp>
    </xdr:grpSp>
    <xdr:clientData/>
  </xdr:twoCellAnchor>
  <xdr:twoCellAnchor>
    <xdr:from>
      <xdr:col>34</xdr:col>
      <xdr:colOff>200025</xdr:colOff>
      <xdr:row>1</xdr:row>
      <xdr:rowOff>19049</xdr:rowOff>
    </xdr:from>
    <xdr:to>
      <xdr:col>49</xdr:col>
      <xdr:colOff>9526</xdr:colOff>
      <xdr:row>7</xdr:row>
      <xdr:rowOff>47625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8170833" y="320974"/>
          <a:ext cx="3432595" cy="2021277"/>
          <a:chOff x="7381875" y="1790699"/>
          <a:chExt cx="3419476" cy="2105026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381875" y="1790699"/>
            <a:ext cx="3419476" cy="210502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0" lang="ja-JP" altLang="en-US" sz="1100" b="1" i="0" u="sng" strike="noStrike">
                <a:solidFill>
                  <a:schemeClr val="lt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学校コードについて</a:t>
            </a:r>
            <a:endParaRPr kumimoji="0" lang="en-US" altLang="ja-JP" sz="1100" b="1" i="0" u="sng" strike="noStrike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  <a:p>
            <a:pPr algn="l"/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学校コードが分からない場合は下記のボタンより</a:t>
            </a:r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学校コードを検索してください。</a:t>
            </a:r>
          </a:p>
        </xdr:txBody>
      </xdr:sp>
      <xdr:sp macro="" textlink="">
        <xdr:nvSpPr>
          <xdr:cNvPr id="13" name="角丸四角形 1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7862888" y="2895600"/>
            <a:ext cx="2457450" cy="847725"/>
          </a:xfrm>
          <a:prstGeom prst="roundRect">
            <a:avLst/>
          </a:prstGeom>
          <a:gradFill flip="none" rotWithShape="1">
            <a:gsLst>
              <a:gs pos="0">
                <a:schemeClr val="accent3">
                  <a:lumMod val="67000"/>
                </a:schemeClr>
              </a:gs>
              <a:gs pos="48000">
                <a:schemeClr val="accent3">
                  <a:lumMod val="97000"/>
                  <a:lumOff val="3000"/>
                </a:schemeClr>
              </a:gs>
              <a:gs pos="100000">
                <a:schemeClr val="accent3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  <a:scene3d>
            <a:camera prst="orthographicFront"/>
            <a:lightRig rig="threePt" dir="t"/>
          </a:scene3d>
          <a:sp3d>
            <a:bevelT prst="angle"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［文部科学省　学校コード］</a:t>
            </a:r>
            <a:endParaRPr kumimoji="1" lang="en-US" altLang="ja-JP" sz="11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検索サイトへ移動します</a:t>
            </a:r>
            <a:endParaRPr kumimoji="1" lang="ja-JP" altLang="en-US" sz="11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129396</xdr:colOff>
          <xdr:row>10</xdr:row>
          <xdr:rowOff>51758</xdr:rowOff>
        </xdr:from>
        <xdr:to>
          <xdr:col>5</xdr:col>
          <xdr:colOff>112143</xdr:colOff>
          <xdr:row>10</xdr:row>
          <xdr:rowOff>284672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129396</xdr:colOff>
          <xdr:row>25</xdr:row>
          <xdr:rowOff>25879</xdr:rowOff>
        </xdr:from>
        <xdr:to>
          <xdr:col>5</xdr:col>
          <xdr:colOff>112143</xdr:colOff>
          <xdr:row>25</xdr:row>
          <xdr:rowOff>267419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0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8626</xdr:colOff>
          <xdr:row>6</xdr:row>
          <xdr:rowOff>0</xdr:rowOff>
        </xdr:from>
        <xdr:to>
          <xdr:col>17</xdr:col>
          <xdr:colOff>0</xdr:colOff>
          <xdr:row>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37</xdr:col>
      <xdr:colOff>47625</xdr:colOff>
      <xdr:row>0</xdr:row>
      <xdr:rowOff>219075</xdr:rowOff>
    </xdr:from>
    <xdr:to>
      <xdr:col>45</xdr:col>
      <xdr:colOff>240927</xdr:colOff>
      <xdr:row>4</xdr:row>
      <xdr:rowOff>107020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8018433" y="219075"/>
          <a:ext cx="5895362" cy="957620"/>
          <a:chOff x="7419974" y="1284382"/>
          <a:chExt cx="5766585" cy="984038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419974" y="1285874"/>
            <a:ext cx="1924051" cy="982546"/>
          </a:xfrm>
          <a:prstGeom prst="rect">
            <a:avLst/>
          </a:prstGeom>
          <a:solidFill>
            <a:srgbClr val="FFFFCC"/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 u="sng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黄色のセルは入力必須です。</a:t>
            </a:r>
          </a:p>
          <a:p>
            <a:pPr algn="l"/>
            <a:r>
              <a:rPr kumimoji="1" lang="ja-JP" altLang="en-US" sz="9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入力すると、黄色のセルは「白」になります。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9341241" y="1285121"/>
            <a:ext cx="1924051" cy="982545"/>
          </a:xfrm>
          <a:prstGeom prst="rect">
            <a:avLst/>
          </a:prstGeom>
          <a:solidFill>
            <a:srgbClr val="FEE19A"/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 u="sng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オレンジ色のセルは選択式です。</a:t>
            </a:r>
            <a:endParaRPr kumimoji="1" lang="en-US" altLang="ja-JP" sz="900" b="1" u="sng">
              <a:solidFill>
                <a:schemeClr val="bg2">
                  <a:lumMod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入力すると、オレンジ色のセルは「白」になります。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1262508" y="1284382"/>
            <a:ext cx="1924051" cy="98254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青色セルは計算式設定有りのため、入力不要です。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42</xdr:col>
      <xdr:colOff>0</xdr:colOff>
      <xdr:row>0</xdr:row>
      <xdr:rowOff>0</xdr:rowOff>
    </xdr:from>
    <xdr:to>
      <xdr:col>68</xdr:col>
      <xdr:colOff>107577</xdr:colOff>
      <xdr:row>4</xdr:row>
      <xdr:rowOff>40345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9377421" y="0"/>
          <a:ext cx="5912647" cy="974027"/>
          <a:chOff x="7419974" y="1284382"/>
          <a:chExt cx="5766585" cy="98403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419974" y="1285874"/>
            <a:ext cx="1924051" cy="982546"/>
          </a:xfrm>
          <a:prstGeom prst="rect">
            <a:avLst/>
          </a:prstGeom>
          <a:solidFill>
            <a:srgbClr val="FFFFCC"/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 u="sng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黄色のセルは入力必須です。</a:t>
            </a:r>
          </a:p>
          <a:p>
            <a:pPr algn="l"/>
            <a:r>
              <a:rPr kumimoji="1" lang="ja-JP" altLang="en-US" sz="9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入力すると、黄色のセルは「白」になります。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9341241" y="1285121"/>
            <a:ext cx="1924051" cy="982545"/>
          </a:xfrm>
          <a:prstGeom prst="rect">
            <a:avLst/>
          </a:prstGeom>
          <a:solidFill>
            <a:srgbClr val="FEE19A"/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 u="sng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オレンジ色のセルは選択式です。</a:t>
            </a:r>
            <a:endParaRPr kumimoji="1" lang="en-US" altLang="ja-JP" sz="900" b="1" u="sng">
              <a:solidFill>
                <a:schemeClr val="bg2">
                  <a:lumMod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入力すると、オレンジ色のセルは「白」になります。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1262508" y="1284382"/>
            <a:ext cx="1924051" cy="98254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青色セルは計算式設定有りのため、入力不要です。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39</xdr:col>
      <xdr:colOff>324971</xdr:colOff>
      <xdr:row>0</xdr:row>
      <xdr:rowOff>0</xdr:rowOff>
    </xdr:from>
    <xdr:to>
      <xdr:col>63</xdr:col>
      <xdr:colOff>200586</xdr:colOff>
      <xdr:row>4</xdr:row>
      <xdr:rowOff>42026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4231471" y="0"/>
          <a:ext cx="5803527" cy="983320"/>
          <a:chOff x="7419974" y="1284382"/>
          <a:chExt cx="5766585" cy="98403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419974" y="1285874"/>
            <a:ext cx="1924051" cy="982546"/>
          </a:xfrm>
          <a:prstGeom prst="rect">
            <a:avLst/>
          </a:prstGeom>
          <a:solidFill>
            <a:srgbClr val="FFFFCC"/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 u="sng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黄色のセルは入力必須です。</a:t>
            </a:r>
          </a:p>
          <a:p>
            <a:pPr algn="l"/>
            <a:r>
              <a:rPr kumimoji="1" lang="ja-JP" altLang="en-US" sz="9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入力すると、黄色のセルは「白」になります。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9341241" y="1285121"/>
            <a:ext cx="1924051" cy="982545"/>
          </a:xfrm>
          <a:prstGeom prst="rect">
            <a:avLst/>
          </a:prstGeom>
          <a:solidFill>
            <a:srgbClr val="FEE19A"/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 b="1" u="sng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オレンジ色のセルは選択式です。</a:t>
            </a:r>
            <a:endParaRPr kumimoji="1" lang="en-US" altLang="ja-JP" sz="900" b="1" u="sng">
              <a:solidFill>
                <a:schemeClr val="bg2">
                  <a:lumMod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入力すると、オレンジ色のセルは「白」になります。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1262508" y="1284382"/>
            <a:ext cx="1924051" cy="98254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 cap="rnd"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2">
                    <a:lumMod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青色セルは計算式設定有りのため、入力不要です。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domo/&#12304;R5&#12305;&#23376;&#20379;&#32946;&#25104;&#25512;&#36914;&#20107;&#26989;/02.&#27966;&#36963;/10.R6&#21215;&#38598;/&#27966;&#36963;&#12304;&#27096;&#24335;1&#65374;5&#12305;&#23455;&#26045;&#24076;&#26395;&#35519;&#26360;&#65288;&#20491;&#21029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１】応募校調書"/>
      <sheetName val="【様式２】被派遣者略歴表"/>
      <sheetName val="【様式３】実施希望調書【様式４】経費計画書"/>
      <sheetName val="旅費計算書集計"/>
      <sheetName val="集約用"/>
      <sheetName val="【様式５】旅費計算書①"/>
      <sheetName val="【様式５】旅費計算書②"/>
      <sheetName val="【様式５】旅費計算書③"/>
      <sheetName val="【様式５】旅費計算書④"/>
      <sheetName val="【様式５】旅費計算書⑤"/>
      <sheetName val="選択肢"/>
      <sheetName val="【様式５】旅費計算書⑥"/>
      <sheetName val="【様式５】旅費計算書⑦"/>
      <sheetName val="【様式５】旅費計算書⑧"/>
      <sheetName val="【様式５】旅費計算書⑨"/>
      <sheetName val="【様式５】旅費計算書⑩"/>
      <sheetName val="【様式５】旅費計算書⑪"/>
      <sheetName val="【様式５】旅費計算書⑫"/>
      <sheetName val="【様式５】旅費計算書⑬"/>
      <sheetName val="【様式５】旅費計算書⑭"/>
      <sheetName val="【様式５】旅費計算書⑮"/>
      <sheetName val="【様式５】旅費計算書⑯"/>
    </sheetNames>
    <sheetDataSet>
      <sheetData sheetId="0" refreshError="1"/>
      <sheetData sheetId="1">
        <row r="15">
          <cell r="AI15" t="str">
            <v>-</v>
          </cell>
        </row>
        <row r="16">
          <cell r="AI16" t="str">
            <v>-</v>
          </cell>
        </row>
        <row r="17">
          <cell r="AI17" t="str">
            <v>-</v>
          </cell>
        </row>
        <row r="18">
          <cell r="AI18" t="str">
            <v>-</v>
          </cell>
        </row>
        <row r="19">
          <cell r="AI19" t="str">
            <v>-</v>
          </cell>
        </row>
        <row r="20">
          <cell r="AI20" t="str">
            <v>-</v>
          </cell>
        </row>
        <row r="21">
          <cell r="AI21" t="str">
            <v>-</v>
          </cell>
        </row>
        <row r="22">
          <cell r="AI22" t="str">
            <v>-</v>
          </cell>
        </row>
        <row r="23">
          <cell r="AI23" t="str">
            <v>-</v>
          </cell>
        </row>
        <row r="24">
          <cell r="AI24" t="str">
            <v>-</v>
          </cell>
        </row>
        <row r="25">
          <cell r="AI25" t="str">
            <v>-</v>
          </cell>
        </row>
        <row r="26">
          <cell r="AI26" t="str">
            <v>-</v>
          </cell>
        </row>
        <row r="27">
          <cell r="AI27" t="str">
            <v>-</v>
          </cell>
        </row>
        <row r="28">
          <cell r="AI28" t="str">
            <v>-</v>
          </cell>
        </row>
        <row r="29">
          <cell r="AI29" t="str">
            <v>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D3" t="str">
            <v>音楽</v>
          </cell>
          <cell r="O3">
            <v>4</v>
          </cell>
          <cell r="P3">
            <v>1</v>
          </cell>
          <cell r="Q3" t="str">
            <v>教科</v>
          </cell>
          <cell r="V3" t="str">
            <v>全校児童/生徒</v>
          </cell>
          <cell r="AB3" t="str">
            <v>運搬費</v>
          </cell>
          <cell r="AC3" t="str">
            <v>自宅</v>
          </cell>
        </row>
        <row r="4">
          <cell r="D4" t="str">
            <v>演劇</v>
          </cell>
          <cell r="O4">
            <v>5</v>
          </cell>
          <cell r="P4">
            <v>2</v>
          </cell>
          <cell r="Q4" t="str">
            <v>道徳</v>
          </cell>
          <cell r="V4" t="str">
            <v>学年単位</v>
          </cell>
          <cell r="AB4" t="str">
            <v>消耗品</v>
          </cell>
          <cell r="AC4" t="str">
            <v>所属先所在地</v>
          </cell>
        </row>
        <row r="5">
          <cell r="D5" t="str">
            <v>舞踊</v>
          </cell>
          <cell r="O5">
            <v>6</v>
          </cell>
          <cell r="P5">
            <v>3</v>
          </cell>
          <cell r="Q5" t="str">
            <v>総合的な学習の時間</v>
          </cell>
          <cell r="V5" t="str">
            <v>学級単位</v>
          </cell>
          <cell r="AB5" t="str">
            <v>レンタル費</v>
          </cell>
          <cell r="AC5" t="str">
            <v>その他（）</v>
          </cell>
        </row>
        <row r="6">
          <cell r="D6" t="str">
            <v>大衆芸能</v>
          </cell>
          <cell r="O6">
            <v>7</v>
          </cell>
          <cell r="P6">
            <v>4</v>
          </cell>
          <cell r="Q6" t="str">
            <v>特別活動</v>
          </cell>
          <cell r="V6" t="str">
            <v>その他</v>
          </cell>
          <cell r="AB6" t="str">
            <v>著作権使用料</v>
          </cell>
        </row>
        <row r="7">
          <cell r="D7" t="str">
            <v>美術</v>
          </cell>
          <cell r="O7">
            <v>8</v>
          </cell>
          <cell r="P7">
            <v>5</v>
          </cell>
          <cell r="Q7" t="str">
            <v>その他</v>
          </cell>
          <cell r="AB7" t="str">
            <v>編曲料</v>
          </cell>
        </row>
        <row r="8">
          <cell r="D8" t="str">
            <v>伝統芸能</v>
          </cell>
          <cell r="O8">
            <v>9</v>
          </cell>
          <cell r="P8">
            <v>6</v>
          </cell>
          <cell r="AB8" t="str">
            <v>その他</v>
          </cell>
        </row>
        <row r="9">
          <cell r="D9" t="str">
            <v>文学</v>
          </cell>
          <cell r="O9">
            <v>10</v>
          </cell>
          <cell r="P9">
            <v>7</v>
          </cell>
        </row>
        <row r="10">
          <cell r="D10" t="str">
            <v>生活文化</v>
          </cell>
          <cell r="O10">
            <v>11</v>
          </cell>
          <cell r="P10">
            <v>8</v>
          </cell>
        </row>
        <row r="11">
          <cell r="D11" t="str">
            <v>メディア芸術</v>
          </cell>
          <cell r="O11">
            <v>12</v>
          </cell>
          <cell r="P11">
            <v>9</v>
          </cell>
        </row>
        <row r="12">
          <cell r="O12">
            <v>1</v>
          </cell>
          <cell r="P12">
            <v>10</v>
          </cell>
        </row>
        <row r="13">
          <cell r="O13">
            <v>2</v>
          </cell>
          <cell r="P13">
            <v>11</v>
          </cell>
        </row>
        <row r="14">
          <cell r="O14">
            <v>3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Q94"/>
  <sheetViews>
    <sheetView topLeftCell="Y1" zoomScaleNormal="100" workbookViewId="0">
      <selection activeCell="AE8" sqref="AE8"/>
    </sheetView>
  </sheetViews>
  <sheetFormatPr defaultColWidth="12" defaultRowHeight="17.7" x14ac:dyDescent="0.4"/>
  <cols>
    <col min="1" max="1" width="6" style="3" customWidth="1"/>
    <col min="2" max="15" width="12" style="3"/>
    <col min="16" max="23" width="12" style="38"/>
    <col min="24" max="28" width="12" style="3"/>
    <col min="30" max="16384" width="12" style="3"/>
  </cols>
  <sheetData>
    <row r="1" spans="1:43" x14ac:dyDescent="0.4">
      <c r="A1" s="3" t="s">
        <v>387</v>
      </c>
      <c r="E1" s="206" t="s">
        <v>386</v>
      </c>
      <c r="F1" s="206"/>
      <c r="G1" s="206"/>
      <c r="H1" s="206"/>
      <c r="I1" s="206"/>
      <c r="J1" s="206"/>
      <c r="K1" s="206"/>
      <c r="L1" s="206"/>
      <c r="M1" s="206"/>
      <c r="Y1" s="3" t="s">
        <v>412</v>
      </c>
      <c r="AL1" s="3" t="s">
        <v>400</v>
      </c>
    </row>
    <row r="2" spans="1:43" s="13" customFormat="1" ht="18" customHeight="1" x14ac:dyDescent="0.4">
      <c r="A2" s="16" t="s">
        <v>55</v>
      </c>
      <c r="B2" s="12" t="s">
        <v>189</v>
      </c>
      <c r="C2" s="15" t="s">
        <v>218</v>
      </c>
      <c r="D2" s="14" t="s">
        <v>188</v>
      </c>
      <c r="E2" s="15" t="s">
        <v>46</v>
      </c>
      <c r="F2" s="15" t="s">
        <v>47</v>
      </c>
      <c r="G2" s="15" t="s">
        <v>48</v>
      </c>
      <c r="H2" s="15" t="s">
        <v>49</v>
      </c>
      <c r="I2" s="15" t="s">
        <v>50</v>
      </c>
      <c r="J2" s="15" t="s">
        <v>51</v>
      </c>
      <c r="K2" s="15" t="s">
        <v>52</v>
      </c>
      <c r="L2" s="15" t="s">
        <v>53</v>
      </c>
      <c r="M2" s="12" t="s">
        <v>54</v>
      </c>
      <c r="N2" s="15" t="s">
        <v>390</v>
      </c>
      <c r="O2" s="73" t="s">
        <v>482</v>
      </c>
      <c r="P2" s="39" t="s">
        <v>401</v>
      </c>
      <c r="Q2" s="41" t="s">
        <v>474</v>
      </c>
      <c r="R2" s="41" t="s">
        <v>475</v>
      </c>
      <c r="S2" s="41" t="s">
        <v>518</v>
      </c>
      <c r="T2" s="41" t="s">
        <v>498</v>
      </c>
      <c r="U2" s="41" t="s">
        <v>499</v>
      </c>
      <c r="V2" s="41" t="s">
        <v>500</v>
      </c>
      <c r="W2" s="41" t="s">
        <v>478</v>
      </c>
      <c r="X2" s="15" t="s">
        <v>200</v>
      </c>
      <c r="Z2" s="15" t="s">
        <v>201</v>
      </c>
      <c r="AA2" s="44" t="s">
        <v>501</v>
      </c>
      <c r="AB2" s="4" t="s">
        <v>502</v>
      </c>
      <c r="AC2" s="15" t="s">
        <v>409</v>
      </c>
      <c r="AD2" s="15" t="s">
        <v>190</v>
      </c>
      <c r="AE2" s="15" t="s">
        <v>192</v>
      </c>
      <c r="AF2" s="15" t="s">
        <v>191</v>
      </c>
      <c r="AG2" s="13" t="s">
        <v>430</v>
      </c>
      <c r="AH2" s="15" t="s">
        <v>429</v>
      </c>
      <c r="AI2" s="15" t="s">
        <v>440</v>
      </c>
      <c r="AJ2" s="44" t="s">
        <v>485</v>
      </c>
      <c r="AK2" s="15" t="s">
        <v>229</v>
      </c>
      <c r="AL2" s="15" t="s">
        <v>289</v>
      </c>
      <c r="AM2" s="15" t="s">
        <v>290</v>
      </c>
      <c r="AN2" s="15" t="s">
        <v>291</v>
      </c>
      <c r="AO2" s="15" t="s">
        <v>292</v>
      </c>
      <c r="AP2" s="15" t="s">
        <v>293</v>
      </c>
      <c r="AQ2" s="15" t="s">
        <v>294</v>
      </c>
    </row>
    <row r="3" spans="1:43" ht="18" customHeight="1" x14ac:dyDescent="0.4">
      <c r="A3" s="16">
        <v>1</v>
      </c>
      <c r="B3" s="4" t="s">
        <v>64</v>
      </c>
      <c r="C3" s="6" t="s">
        <v>219</v>
      </c>
      <c r="D3" s="5" t="s">
        <v>46</v>
      </c>
      <c r="E3" s="6" t="s">
        <v>56</v>
      </c>
      <c r="F3" s="6" t="s">
        <v>57</v>
      </c>
      <c r="G3" s="6" t="s">
        <v>58</v>
      </c>
      <c r="H3" s="6" t="s">
        <v>59</v>
      </c>
      <c r="I3" s="6" t="s">
        <v>60</v>
      </c>
      <c r="J3" s="6" t="s">
        <v>61</v>
      </c>
      <c r="K3" s="6" t="s">
        <v>62</v>
      </c>
      <c r="L3" s="6" t="s">
        <v>63</v>
      </c>
      <c r="M3" s="6" t="s">
        <v>202</v>
      </c>
      <c r="N3" s="6" t="s">
        <v>391</v>
      </c>
      <c r="O3" s="74">
        <v>5</v>
      </c>
      <c r="P3" s="40">
        <v>1</v>
      </c>
      <c r="Q3" s="42" t="s">
        <v>476</v>
      </c>
      <c r="R3" s="42" t="s">
        <v>480</v>
      </c>
      <c r="S3" s="42" t="s">
        <v>477</v>
      </c>
      <c r="T3" s="42">
        <v>0</v>
      </c>
      <c r="U3" s="42">
        <v>1</v>
      </c>
      <c r="V3" s="40">
        <v>1</v>
      </c>
      <c r="W3" s="69">
        <v>35650</v>
      </c>
      <c r="X3" s="6" t="s">
        <v>203</v>
      </c>
      <c r="Y3" s="4" t="s">
        <v>460</v>
      </c>
      <c r="Z3" s="6" t="s">
        <v>208</v>
      </c>
      <c r="AA3" s="45"/>
      <c r="AB3" s="45"/>
      <c r="AC3" s="8" t="s">
        <v>406</v>
      </c>
      <c r="AD3" s="4" t="s">
        <v>193</v>
      </c>
      <c r="AE3" s="6" t="s">
        <v>223</v>
      </c>
      <c r="AF3" s="8" t="s">
        <v>222</v>
      </c>
      <c r="AG3" s="44" t="s">
        <v>414</v>
      </c>
      <c r="AH3" s="45" t="str">
        <f>IFERROR(VLOOKUP($AG3,【様式２】被派遣者略歴表!$AH$15:$AH$29,2,0),"-")</f>
        <v>-</v>
      </c>
      <c r="AI3" s="45" t="s">
        <v>436</v>
      </c>
      <c r="AJ3" s="45" t="s">
        <v>486</v>
      </c>
      <c r="AK3" s="4" t="s">
        <v>117</v>
      </c>
      <c r="AL3" s="6" t="s">
        <v>295</v>
      </c>
      <c r="AM3" s="6" t="s">
        <v>296</v>
      </c>
      <c r="AN3" s="6" t="s">
        <v>242</v>
      </c>
      <c r="AO3" s="6" t="s">
        <v>297</v>
      </c>
      <c r="AP3" s="6" t="s">
        <v>298</v>
      </c>
      <c r="AQ3" s="6" t="s">
        <v>299</v>
      </c>
    </row>
    <row r="4" spans="1:43" ht="18" customHeight="1" x14ac:dyDescent="0.4">
      <c r="A4" s="16">
        <v>2</v>
      </c>
      <c r="B4" s="4" t="s">
        <v>74</v>
      </c>
      <c r="C4" s="6" t="s">
        <v>220</v>
      </c>
      <c r="D4" s="5" t="s">
        <v>47</v>
      </c>
      <c r="E4" s="6" t="s">
        <v>65</v>
      </c>
      <c r="F4" s="6" t="s">
        <v>66</v>
      </c>
      <c r="G4" s="6" t="s">
        <v>67</v>
      </c>
      <c r="H4" s="6" t="s">
        <v>68</v>
      </c>
      <c r="I4" s="6" t="s">
        <v>69</v>
      </c>
      <c r="J4" s="6" t="s">
        <v>70</v>
      </c>
      <c r="K4" s="6" t="s">
        <v>71</v>
      </c>
      <c r="L4" s="6" t="s">
        <v>72</v>
      </c>
      <c r="M4" s="6" t="s">
        <v>73</v>
      </c>
      <c r="N4" s="6" t="s">
        <v>392</v>
      </c>
      <c r="O4" s="74">
        <v>6</v>
      </c>
      <c r="P4" s="40">
        <v>2</v>
      </c>
      <c r="Q4" s="42" t="s">
        <v>480</v>
      </c>
      <c r="R4" s="42" t="s">
        <v>477</v>
      </c>
      <c r="S4" s="80"/>
      <c r="T4" s="72"/>
      <c r="U4" s="42">
        <v>2</v>
      </c>
      <c r="V4" s="40">
        <v>2</v>
      </c>
      <c r="W4" s="69">
        <v>5200</v>
      </c>
      <c r="X4" s="6" t="s">
        <v>204</v>
      </c>
      <c r="Y4" s="3" t="s">
        <v>459</v>
      </c>
      <c r="Z4" s="6" t="s">
        <v>209</v>
      </c>
      <c r="AA4" s="76"/>
      <c r="AB4" s="76"/>
      <c r="AC4" s="4" t="s">
        <v>407</v>
      </c>
      <c r="AD4" s="4" t="s">
        <v>194</v>
      </c>
      <c r="AE4" s="7"/>
      <c r="AG4" s="44" t="s">
        <v>415</v>
      </c>
      <c r="AH4" s="45" t="str">
        <f>IFERROR(VLOOKUP($AG4,【様式２】被派遣者略歴表!$AH$15:$AH$29,2,0),"-")</f>
        <v>-</v>
      </c>
      <c r="AI4" s="45" t="s">
        <v>437</v>
      </c>
      <c r="AJ4" s="45" t="s">
        <v>487</v>
      </c>
      <c r="AK4" s="4" t="s">
        <v>119</v>
      </c>
      <c r="AL4" s="6" t="s">
        <v>300</v>
      </c>
      <c r="AM4" s="6" t="s">
        <v>312</v>
      </c>
      <c r="AN4" s="6" t="s">
        <v>243</v>
      </c>
      <c r="AO4" s="6" t="s">
        <v>326</v>
      </c>
      <c r="AP4" s="6" t="s">
        <v>301</v>
      </c>
      <c r="AQ4" s="6" t="s">
        <v>372</v>
      </c>
    </row>
    <row r="5" spans="1:43" ht="18" customHeight="1" x14ac:dyDescent="0.4">
      <c r="A5" s="16">
        <v>3</v>
      </c>
      <c r="B5" s="4" t="s">
        <v>84</v>
      </c>
      <c r="C5" s="6" t="s">
        <v>221</v>
      </c>
      <c r="D5" s="5" t="s">
        <v>48</v>
      </c>
      <c r="E5" s="6" t="s">
        <v>75</v>
      </c>
      <c r="F5" s="6" t="s">
        <v>76</v>
      </c>
      <c r="G5" s="6" t="s">
        <v>77</v>
      </c>
      <c r="H5" s="6" t="s">
        <v>78</v>
      </c>
      <c r="I5" s="6" t="s">
        <v>79</v>
      </c>
      <c r="J5" s="6" t="s">
        <v>80</v>
      </c>
      <c r="K5" s="6" t="s">
        <v>81</v>
      </c>
      <c r="L5" s="6" t="s">
        <v>82</v>
      </c>
      <c r="M5" s="6" t="s">
        <v>83</v>
      </c>
      <c r="N5" s="6" t="s">
        <v>393</v>
      </c>
      <c r="O5" s="74">
        <v>7</v>
      </c>
      <c r="P5" s="40">
        <v>3</v>
      </c>
      <c r="Q5" s="88"/>
      <c r="R5"/>
      <c r="S5" s="72"/>
      <c r="T5" s="72"/>
      <c r="U5" s="42">
        <v>3</v>
      </c>
      <c r="V5" s="40">
        <v>3</v>
      </c>
      <c r="W5" s="69">
        <v>1300</v>
      </c>
      <c r="X5" s="6" t="s">
        <v>205</v>
      </c>
      <c r="Y5" s="3" t="s">
        <v>459</v>
      </c>
      <c r="Z5" s="6" t="s">
        <v>210</v>
      </c>
      <c r="AA5" s="76"/>
      <c r="AB5" s="76"/>
      <c r="AC5" s="4" t="s">
        <v>408</v>
      </c>
      <c r="AD5" s="4" t="s">
        <v>195</v>
      </c>
      <c r="AG5" s="44" t="s">
        <v>416</v>
      </c>
      <c r="AH5" s="45" t="str">
        <f>IFERROR(VLOOKUP($AG5,【様式２】被派遣者略歴表!$AH$15:$AH$29,2,0),"-")</f>
        <v>-</v>
      </c>
      <c r="AI5" s="45" t="s">
        <v>438</v>
      </c>
      <c r="AJ5" s="45" t="s">
        <v>488</v>
      </c>
      <c r="AK5" s="4" t="s">
        <v>121</v>
      </c>
      <c r="AL5" s="6" t="s">
        <v>302</v>
      </c>
      <c r="AM5" s="6" t="s">
        <v>313</v>
      </c>
      <c r="AN5" s="6" t="s">
        <v>244</v>
      </c>
      <c r="AO5" s="6" t="s">
        <v>327</v>
      </c>
      <c r="AP5" s="6" t="s">
        <v>303</v>
      </c>
      <c r="AQ5" s="6" t="s">
        <v>373</v>
      </c>
    </row>
    <row r="6" spans="1:43" ht="18" customHeight="1" x14ac:dyDescent="0.4">
      <c r="A6" s="16">
        <v>4</v>
      </c>
      <c r="B6" s="4" t="s">
        <v>93</v>
      </c>
      <c r="D6" s="5" t="s">
        <v>49</v>
      </c>
      <c r="E6" s="6" t="s">
        <v>85</v>
      </c>
      <c r="F6" s="4" t="s">
        <v>86</v>
      </c>
      <c r="G6" s="6" t="s">
        <v>87</v>
      </c>
      <c r="H6" s="6" t="s">
        <v>88</v>
      </c>
      <c r="I6" s="6" t="s">
        <v>89</v>
      </c>
      <c r="J6" s="6" t="s">
        <v>90</v>
      </c>
      <c r="L6" s="9" t="s">
        <v>91</v>
      </c>
      <c r="M6" s="6" t="s">
        <v>92</v>
      </c>
      <c r="N6" s="9" t="s">
        <v>394</v>
      </c>
      <c r="O6" s="74">
        <v>8</v>
      </c>
      <c r="P6" s="40">
        <v>4</v>
      </c>
      <c r="Q6"/>
      <c r="R6"/>
      <c r="S6" s="72"/>
      <c r="T6" s="72"/>
      <c r="U6" s="72"/>
      <c r="V6" s="40">
        <v>4</v>
      </c>
      <c r="W6"/>
      <c r="X6" s="6" t="s">
        <v>206</v>
      </c>
      <c r="Y6" s="4" t="s">
        <v>461</v>
      </c>
      <c r="Z6" s="6" t="s">
        <v>211</v>
      </c>
      <c r="AA6" s="76"/>
      <c r="AB6" s="76"/>
      <c r="AC6" s="4" t="s">
        <v>141</v>
      </c>
      <c r="AD6" s="4" t="s">
        <v>196</v>
      </c>
      <c r="AG6" s="44" t="s">
        <v>417</v>
      </c>
      <c r="AH6" s="45" t="str">
        <f>IFERROR(VLOOKUP($AG6,【様式２】被派遣者略歴表!$AH$15:$AH$29,2,0),"-")</f>
        <v>-</v>
      </c>
      <c r="AI6" s="45" t="s">
        <v>439</v>
      </c>
      <c r="AJ6" s="45"/>
      <c r="AK6" s="4" t="s">
        <v>123</v>
      </c>
      <c r="AL6" s="6" t="s">
        <v>304</v>
      </c>
      <c r="AM6" s="6" t="s">
        <v>314</v>
      </c>
      <c r="AN6" s="6" t="s">
        <v>245</v>
      </c>
      <c r="AO6" s="6" t="s">
        <v>328</v>
      </c>
    </row>
    <row r="7" spans="1:43" ht="18" customHeight="1" x14ac:dyDescent="0.4">
      <c r="A7" s="16">
        <v>5</v>
      </c>
      <c r="B7" s="4" t="s">
        <v>100</v>
      </c>
      <c r="D7" s="5" t="s">
        <v>50</v>
      </c>
      <c r="E7" s="6" t="s">
        <v>94</v>
      </c>
      <c r="F7" s="6" t="s">
        <v>95</v>
      </c>
      <c r="H7" s="6" t="s">
        <v>95</v>
      </c>
      <c r="I7" s="6" t="s">
        <v>96</v>
      </c>
      <c r="J7" s="6" t="s">
        <v>97</v>
      </c>
      <c r="L7" s="9" t="s">
        <v>98</v>
      </c>
      <c r="M7" s="4" t="s">
        <v>99</v>
      </c>
      <c r="N7" s="9" t="s">
        <v>395</v>
      </c>
      <c r="O7" s="74">
        <v>9</v>
      </c>
      <c r="P7" s="40">
        <v>5</v>
      </c>
      <c r="Q7"/>
      <c r="R7"/>
      <c r="S7" s="72"/>
      <c r="T7" s="72"/>
      <c r="U7" s="72"/>
      <c r="V7" s="40">
        <v>5</v>
      </c>
      <c r="W7"/>
      <c r="X7" s="6" t="s">
        <v>207</v>
      </c>
      <c r="Y7" s="4" t="s">
        <v>502</v>
      </c>
      <c r="Z7" s="6" t="s">
        <v>212</v>
      </c>
      <c r="AA7" s="76"/>
      <c r="AB7" s="76"/>
      <c r="AD7" s="4" t="s">
        <v>197</v>
      </c>
      <c r="AE7" s="7"/>
      <c r="AG7" s="44" t="s">
        <v>418</v>
      </c>
      <c r="AH7" s="45" t="str">
        <f>IFERROR(VLOOKUP($AG7,【様式２】被派遣者略歴表!$AH$15:$AH$29,2,0),"-")</f>
        <v>-</v>
      </c>
      <c r="AI7" s="45" t="s">
        <v>435</v>
      </c>
      <c r="AJ7" s="45"/>
      <c r="AK7" s="4" t="s">
        <v>125</v>
      </c>
      <c r="AL7" s="6" t="s">
        <v>305</v>
      </c>
      <c r="AM7" s="6" t="s">
        <v>315</v>
      </c>
      <c r="AN7" s="6" t="s">
        <v>246</v>
      </c>
      <c r="AO7" s="6" t="s">
        <v>329</v>
      </c>
    </row>
    <row r="8" spans="1:43" ht="18" customHeight="1" x14ac:dyDescent="0.4">
      <c r="A8" s="16">
        <v>6</v>
      </c>
      <c r="B8" s="4" t="s">
        <v>106</v>
      </c>
      <c r="D8" s="5" t="s">
        <v>51</v>
      </c>
      <c r="E8" s="6" t="s">
        <v>101</v>
      </c>
      <c r="I8" s="6" t="s">
        <v>102</v>
      </c>
      <c r="J8" s="6" t="s">
        <v>103</v>
      </c>
      <c r="L8" s="6" t="s">
        <v>104</v>
      </c>
      <c r="M8" s="6" t="s">
        <v>105</v>
      </c>
      <c r="N8" s="6" t="s">
        <v>396</v>
      </c>
      <c r="O8" s="74">
        <v>10</v>
      </c>
      <c r="P8" s="40">
        <v>6</v>
      </c>
      <c r="Q8" s="43"/>
      <c r="R8" s="43"/>
      <c r="S8" s="43"/>
      <c r="T8" s="43"/>
      <c r="U8" s="43"/>
      <c r="V8" s="43"/>
      <c r="W8" s="43"/>
      <c r="Z8" s="6" t="s">
        <v>213</v>
      </c>
      <c r="AA8" s="76"/>
      <c r="AB8" s="76"/>
      <c r="AD8" s="4" t="s">
        <v>198</v>
      </c>
      <c r="AE8" s="7"/>
      <c r="AG8" s="44" t="s">
        <v>419</v>
      </c>
      <c r="AH8" s="45" t="str">
        <f>IFERROR(VLOOKUP($AG8,【様式２】被派遣者略歴表!$AH$15:$AH$29,2,0),"-")</f>
        <v>-</v>
      </c>
      <c r="AI8" s="45" t="s">
        <v>389</v>
      </c>
      <c r="AJ8" s="45"/>
      <c r="AK8" s="4" t="s">
        <v>127</v>
      </c>
      <c r="AL8" s="6" t="s">
        <v>306</v>
      </c>
      <c r="AM8" s="6" t="s">
        <v>316</v>
      </c>
      <c r="AN8" s="6" t="s">
        <v>247</v>
      </c>
      <c r="AO8" s="6" t="s">
        <v>330</v>
      </c>
    </row>
    <row r="9" spans="1:43" ht="18" customHeight="1" x14ac:dyDescent="0.4">
      <c r="A9" s="16">
        <v>7</v>
      </c>
      <c r="B9" s="4" t="s">
        <v>110</v>
      </c>
      <c r="D9" s="5" t="s">
        <v>52</v>
      </c>
      <c r="E9" s="8" t="s">
        <v>107</v>
      </c>
      <c r="I9" s="6" t="s">
        <v>108</v>
      </c>
      <c r="J9" s="6" t="s">
        <v>109</v>
      </c>
      <c r="L9" s="6" t="s">
        <v>108</v>
      </c>
      <c r="N9" s="6" t="s">
        <v>397</v>
      </c>
      <c r="O9" s="74">
        <v>11</v>
      </c>
      <c r="P9" s="40">
        <v>7</v>
      </c>
      <c r="Q9" s="43"/>
      <c r="R9" s="43"/>
      <c r="S9" s="43"/>
      <c r="T9" s="43"/>
      <c r="U9" s="43"/>
      <c r="V9" s="43"/>
      <c r="W9" s="43"/>
      <c r="Z9" s="6" t="s">
        <v>50</v>
      </c>
      <c r="AA9" s="76"/>
      <c r="AB9" s="76"/>
      <c r="AD9" s="4" t="s">
        <v>199</v>
      </c>
      <c r="AE9" s="7"/>
      <c r="AG9" s="44" t="s">
        <v>420</v>
      </c>
      <c r="AH9" s="45" t="str">
        <f>IFERROR(VLOOKUP($AG9,【様式２】被派遣者略歴表!$AH$15:$AH$29,2,0),"-")</f>
        <v>-</v>
      </c>
      <c r="AK9" s="4" t="s">
        <v>129</v>
      </c>
      <c r="AL9" s="6" t="s">
        <v>307</v>
      </c>
      <c r="AM9" s="6" t="s">
        <v>317</v>
      </c>
      <c r="AN9" s="6" t="s">
        <v>248</v>
      </c>
      <c r="AO9" s="6" t="s">
        <v>331</v>
      </c>
    </row>
    <row r="10" spans="1:43" ht="18" customHeight="1" x14ac:dyDescent="0.4">
      <c r="A10" s="16">
        <v>8</v>
      </c>
      <c r="B10" s="4" t="s">
        <v>112</v>
      </c>
      <c r="D10" s="5" t="s">
        <v>53</v>
      </c>
      <c r="E10" s="8" t="s">
        <v>111</v>
      </c>
      <c r="J10" s="6" t="s">
        <v>230</v>
      </c>
      <c r="O10" s="74">
        <v>12</v>
      </c>
      <c r="P10" s="40">
        <v>8</v>
      </c>
      <c r="Q10" s="43"/>
      <c r="R10" s="43"/>
      <c r="S10" s="43"/>
      <c r="T10" s="43"/>
      <c r="U10" s="43"/>
      <c r="V10" s="43"/>
      <c r="W10" s="43"/>
      <c r="Z10" s="6" t="s">
        <v>214</v>
      </c>
      <c r="AA10" s="76"/>
      <c r="AB10" s="76"/>
      <c r="AG10" s="44" t="s">
        <v>421</v>
      </c>
      <c r="AH10" s="45" t="str">
        <f>IFERROR(VLOOKUP($AG10,【様式２】被派遣者略歴表!$AH$15:$AH$29,2,0),"-")</f>
        <v>-</v>
      </c>
      <c r="AK10" s="4" t="s">
        <v>131</v>
      </c>
      <c r="AL10" s="6" t="s">
        <v>308</v>
      </c>
      <c r="AM10" s="6" t="s">
        <v>318</v>
      </c>
      <c r="AN10" s="6" t="s">
        <v>249</v>
      </c>
      <c r="AO10" s="6" t="s">
        <v>332</v>
      </c>
    </row>
    <row r="11" spans="1:43" ht="18" customHeight="1" x14ac:dyDescent="0.4">
      <c r="A11" s="16">
        <v>9</v>
      </c>
      <c r="B11" s="4" t="s">
        <v>114</v>
      </c>
      <c r="D11" s="10" t="s">
        <v>54</v>
      </c>
      <c r="E11" s="4" t="s">
        <v>113</v>
      </c>
      <c r="J11" s="6" t="s">
        <v>231</v>
      </c>
      <c r="O11" s="74">
        <v>1</v>
      </c>
      <c r="P11" s="40">
        <v>9</v>
      </c>
      <c r="Q11" s="43"/>
      <c r="R11" s="43"/>
      <c r="S11" s="43"/>
      <c r="T11" s="43"/>
      <c r="U11" s="43"/>
      <c r="V11" s="43"/>
      <c r="W11" s="43"/>
      <c r="Z11" s="6" t="s">
        <v>215</v>
      </c>
      <c r="AA11" s="76"/>
      <c r="AB11" s="76"/>
      <c r="AG11" s="44" t="s">
        <v>422</v>
      </c>
      <c r="AH11" s="45" t="str">
        <f>IFERROR(VLOOKUP($AG11,【様式２】被派遣者略歴表!$AH$15:$AH$29,2,0),"-")</f>
        <v>-</v>
      </c>
      <c r="AK11" s="4" t="s">
        <v>133</v>
      </c>
      <c r="AL11" s="6" t="s">
        <v>309</v>
      </c>
      <c r="AM11" s="6" t="s">
        <v>319</v>
      </c>
      <c r="AN11" s="6" t="s">
        <v>250</v>
      </c>
      <c r="AO11" s="6" t="s">
        <v>333</v>
      </c>
    </row>
    <row r="12" spans="1:43" ht="18" customHeight="1" x14ac:dyDescent="0.4">
      <c r="A12" s="16">
        <v>10</v>
      </c>
      <c r="B12" s="4" t="s">
        <v>115</v>
      </c>
      <c r="P12" s="40">
        <v>10</v>
      </c>
      <c r="Q12" s="43"/>
      <c r="R12" s="43"/>
      <c r="S12" s="43"/>
      <c r="T12" s="43"/>
      <c r="U12" s="43"/>
      <c r="V12" s="43"/>
      <c r="W12" s="43"/>
      <c r="Z12" s="6" t="s">
        <v>216</v>
      </c>
      <c r="AA12" s="76"/>
      <c r="AB12" s="76"/>
      <c r="AG12" s="44" t="s">
        <v>423</v>
      </c>
      <c r="AH12" s="45" t="str">
        <f>IFERROR(VLOOKUP($AG12,【様式２】被派遣者略歴表!$AH$15:$AH$29,2,0),"-")</f>
        <v>-</v>
      </c>
      <c r="AK12" s="4" t="s">
        <v>135</v>
      </c>
      <c r="AL12" s="6" t="s">
        <v>310</v>
      </c>
      <c r="AM12" s="6" t="s">
        <v>320</v>
      </c>
      <c r="AN12" s="6" t="s">
        <v>251</v>
      </c>
      <c r="AO12" s="6" t="s">
        <v>334</v>
      </c>
    </row>
    <row r="13" spans="1:43" ht="18" customHeight="1" x14ac:dyDescent="0.4">
      <c r="A13" s="16">
        <v>11</v>
      </c>
      <c r="B13" s="4" t="s">
        <v>116</v>
      </c>
      <c r="P13" s="40">
        <v>11</v>
      </c>
      <c r="Q13" s="43"/>
      <c r="R13" s="43"/>
      <c r="S13" s="43"/>
      <c r="T13" s="43"/>
      <c r="U13" s="43"/>
      <c r="V13" s="43"/>
      <c r="W13" s="43"/>
      <c r="Z13" s="6" t="s">
        <v>217</v>
      </c>
      <c r="AA13" s="76"/>
      <c r="AB13" s="76"/>
      <c r="AG13" s="44" t="s">
        <v>424</v>
      </c>
      <c r="AH13" s="45" t="str">
        <f>IFERROR(VLOOKUP($AG13,【様式２】被派遣者略歴表!$AH$15:$AH$29,2,0),"-")</f>
        <v>-</v>
      </c>
      <c r="AK13" s="4" t="s">
        <v>137</v>
      </c>
      <c r="AL13" s="6" t="s">
        <v>311</v>
      </c>
      <c r="AM13" s="6" t="s">
        <v>321</v>
      </c>
      <c r="AN13" s="6" t="s">
        <v>252</v>
      </c>
      <c r="AO13" s="6" t="s">
        <v>335</v>
      </c>
    </row>
    <row r="14" spans="1:43" ht="18" customHeight="1" x14ac:dyDescent="0.4">
      <c r="A14" s="16">
        <v>12</v>
      </c>
      <c r="B14" s="4" t="s">
        <v>118</v>
      </c>
      <c r="P14" s="40">
        <v>12</v>
      </c>
      <c r="Q14" s="43"/>
      <c r="R14" s="43"/>
      <c r="S14" s="43"/>
      <c r="T14" s="43"/>
      <c r="U14" s="43"/>
      <c r="V14" s="43"/>
      <c r="W14" s="43"/>
      <c r="AG14" s="44" t="s">
        <v>425</v>
      </c>
      <c r="AH14" s="45" t="str">
        <f>IFERROR(VLOOKUP($AG14,【様式２】被派遣者略歴表!$AH$15:$AH$29,2,0),"-")</f>
        <v>-</v>
      </c>
      <c r="AK14" s="4" t="s">
        <v>139</v>
      </c>
      <c r="AL14" s="6" t="s">
        <v>324</v>
      </c>
      <c r="AM14" s="6" t="s">
        <v>322</v>
      </c>
      <c r="AN14" s="6" t="s">
        <v>253</v>
      </c>
      <c r="AO14" s="6" t="s">
        <v>336</v>
      </c>
    </row>
    <row r="15" spans="1:43" ht="18" customHeight="1" x14ac:dyDescent="0.4">
      <c r="A15" s="16">
        <v>13</v>
      </c>
      <c r="B15" s="4" t="s">
        <v>120</v>
      </c>
      <c r="P15" s="40">
        <v>13</v>
      </c>
      <c r="Q15" s="43"/>
      <c r="R15" s="43"/>
      <c r="S15" s="43"/>
      <c r="T15" s="43"/>
      <c r="U15" s="43"/>
      <c r="V15" s="43"/>
      <c r="W15" s="43"/>
      <c r="AG15" s="44" t="s">
        <v>426</v>
      </c>
      <c r="AH15" s="45" t="str">
        <f>IFERROR(VLOOKUP($AG15,【様式２】被派遣者略歴表!$AH$15:$AH$29,2,0),"-")</f>
        <v>-</v>
      </c>
      <c r="AK15" s="4" t="s">
        <v>141</v>
      </c>
      <c r="AL15" s="6" t="s">
        <v>325</v>
      </c>
      <c r="AM15" s="6" t="s">
        <v>323</v>
      </c>
      <c r="AN15" s="6" t="s">
        <v>254</v>
      </c>
      <c r="AO15" s="6" t="s">
        <v>337</v>
      </c>
    </row>
    <row r="16" spans="1:43" ht="18" customHeight="1" x14ac:dyDescent="0.4">
      <c r="A16" s="16">
        <v>14</v>
      </c>
      <c r="B16" s="4" t="s">
        <v>122</v>
      </c>
      <c r="P16" s="40">
        <v>14</v>
      </c>
      <c r="Q16" s="43"/>
      <c r="R16" s="43"/>
      <c r="S16" s="43"/>
      <c r="T16" s="43"/>
      <c r="U16" s="43"/>
      <c r="V16" s="43"/>
      <c r="W16" s="43"/>
      <c r="AG16" s="44" t="s">
        <v>427</v>
      </c>
      <c r="AH16" s="45" t="str">
        <f>IFERROR(VLOOKUP($AG16,【様式２】被派遣者略歴表!$AH$15:$AH$29,2,0),"-")</f>
        <v>-</v>
      </c>
      <c r="AN16" s="6" t="s">
        <v>255</v>
      </c>
      <c r="AO16" s="6" t="s">
        <v>338</v>
      </c>
    </row>
    <row r="17" spans="1:41" ht="18" customHeight="1" x14ac:dyDescent="0.4">
      <c r="A17" s="16">
        <v>15</v>
      </c>
      <c r="B17" s="4" t="s">
        <v>124</v>
      </c>
      <c r="P17" s="40">
        <v>15</v>
      </c>
      <c r="Q17" s="43"/>
      <c r="R17" s="43"/>
      <c r="S17" s="43"/>
      <c r="T17" s="43"/>
      <c r="U17" s="43"/>
      <c r="V17" s="43"/>
      <c r="W17" s="43"/>
      <c r="AG17" s="44" t="s">
        <v>428</v>
      </c>
      <c r="AH17" s="45" t="str">
        <f>IFERROR(VLOOKUP($AG17,【様式２】被派遣者略歴表!$AH$15:$AH$29,2,0),"-")</f>
        <v>-</v>
      </c>
      <c r="AN17" s="6" t="s">
        <v>256</v>
      </c>
      <c r="AO17" s="6" t="s">
        <v>339</v>
      </c>
    </row>
    <row r="18" spans="1:41" ht="18" customHeight="1" x14ac:dyDescent="0.4">
      <c r="A18" s="16">
        <v>16</v>
      </c>
      <c r="B18" s="4" t="s">
        <v>126</v>
      </c>
      <c r="P18" s="40">
        <v>16</v>
      </c>
      <c r="Q18" s="43"/>
      <c r="R18" s="43"/>
      <c r="S18" s="43"/>
      <c r="T18" s="43"/>
      <c r="U18" s="43"/>
      <c r="V18" s="43"/>
      <c r="W18" s="43"/>
      <c r="AN18" s="6" t="s">
        <v>257</v>
      </c>
      <c r="AO18" s="6" t="s">
        <v>340</v>
      </c>
    </row>
    <row r="19" spans="1:41" ht="18" customHeight="1" x14ac:dyDescent="0.4">
      <c r="A19" s="16">
        <v>17</v>
      </c>
      <c r="B19" s="4" t="s">
        <v>128</v>
      </c>
      <c r="P19" s="40">
        <v>17</v>
      </c>
      <c r="Q19" s="43"/>
      <c r="R19" s="43"/>
      <c r="S19" s="43"/>
      <c r="T19" s="43"/>
      <c r="U19" s="43"/>
      <c r="V19" s="43"/>
      <c r="W19" s="43"/>
      <c r="AN19" s="6" t="s">
        <v>258</v>
      </c>
      <c r="AO19" s="6" t="s">
        <v>341</v>
      </c>
    </row>
    <row r="20" spans="1:41" ht="18" customHeight="1" x14ac:dyDescent="0.4">
      <c r="A20" s="16">
        <v>18</v>
      </c>
      <c r="B20" s="4" t="s">
        <v>130</v>
      </c>
      <c r="P20" s="40">
        <v>18</v>
      </c>
      <c r="Q20" s="43"/>
      <c r="R20" s="43"/>
      <c r="S20" s="43"/>
      <c r="T20" s="43"/>
      <c r="U20" s="43"/>
      <c r="V20" s="43"/>
      <c r="W20" s="43"/>
      <c r="AN20" s="6" t="s">
        <v>259</v>
      </c>
      <c r="AO20" s="6" t="s">
        <v>342</v>
      </c>
    </row>
    <row r="21" spans="1:41" ht="18" customHeight="1" x14ac:dyDescent="0.4">
      <c r="A21" s="16">
        <v>19</v>
      </c>
      <c r="B21" s="4" t="s">
        <v>132</v>
      </c>
      <c r="P21" s="40">
        <v>19</v>
      </c>
      <c r="Q21" s="43"/>
      <c r="R21" s="43"/>
      <c r="S21" s="43"/>
      <c r="T21" s="43"/>
      <c r="U21" s="43"/>
      <c r="V21" s="43"/>
      <c r="W21" s="43"/>
      <c r="AN21" s="6" t="s">
        <v>260</v>
      </c>
      <c r="AO21" s="6" t="s">
        <v>343</v>
      </c>
    </row>
    <row r="22" spans="1:41" ht="18" customHeight="1" x14ac:dyDescent="0.4">
      <c r="A22" s="16">
        <v>20</v>
      </c>
      <c r="B22" s="4" t="s">
        <v>134</v>
      </c>
      <c r="P22" s="40">
        <v>20</v>
      </c>
      <c r="Q22" s="43"/>
      <c r="R22" s="43"/>
      <c r="S22" s="43"/>
      <c r="T22" s="43"/>
      <c r="U22" s="43"/>
      <c r="V22" s="43"/>
      <c r="W22" s="43"/>
      <c r="AN22" s="6" t="s">
        <v>261</v>
      </c>
      <c r="AO22" s="6" t="s">
        <v>344</v>
      </c>
    </row>
    <row r="23" spans="1:41" ht="18" customHeight="1" x14ac:dyDescent="0.4">
      <c r="A23" s="16">
        <v>21</v>
      </c>
      <c r="B23" s="4" t="s">
        <v>136</v>
      </c>
      <c r="P23" s="40">
        <v>21</v>
      </c>
      <c r="Q23" s="43"/>
      <c r="R23" s="43"/>
      <c r="S23" s="43"/>
      <c r="T23" s="43"/>
      <c r="U23" s="43"/>
      <c r="V23" s="43"/>
      <c r="W23" s="43"/>
      <c r="AN23" s="6" t="s">
        <v>262</v>
      </c>
      <c r="AO23" s="6" t="s">
        <v>345</v>
      </c>
    </row>
    <row r="24" spans="1:41" ht="18" customHeight="1" x14ac:dyDescent="0.4">
      <c r="A24" s="16">
        <v>22</v>
      </c>
      <c r="B24" s="4" t="s">
        <v>138</v>
      </c>
      <c r="P24" s="40">
        <v>22</v>
      </c>
      <c r="Q24" s="43"/>
      <c r="R24" s="43"/>
      <c r="S24" s="43"/>
      <c r="T24" s="43"/>
      <c r="U24" s="43"/>
      <c r="V24" s="43"/>
      <c r="W24" s="43"/>
      <c r="AN24" s="6" t="s">
        <v>263</v>
      </c>
      <c r="AO24" s="6" t="s">
        <v>346</v>
      </c>
    </row>
    <row r="25" spans="1:41" ht="18" customHeight="1" x14ac:dyDescent="0.4">
      <c r="A25" s="16">
        <v>23</v>
      </c>
      <c r="B25" s="4" t="s">
        <v>140</v>
      </c>
      <c r="P25" s="40">
        <v>23</v>
      </c>
      <c r="Q25" s="43"/>
      <c r="R25" s="43"/>
      <c r="S25" s="43"/>
      <c r="T25" s="43"/>
      <c r="U25" s="43"/>
      <c r="V25" s="43"/>
      <c r="W25" s="43"/>
      <c r="AN25" s="6" t="s">
        <v>264</v>
      </c>
      <c r="AO25" s="6" t="s">
        <v>347</v>
      </c>
    </row>
    <row r="26" spans="1:41" ht="18" customHeight="1" x14ac:dyDescent="0.4">
      <c r="A26" s="16">
        <v>24</v>
      </c>
      <c r="B26" s="4" t="s">
        <v>142</v>
      </c>
      <c r="P26" s="40">
        <v>24</v>
      </c>
      <c r="Q26" s="43"/>
      <c r="R26" s="43"/>
      <c r="S26" s="43"/>
      <c r="T26" s="43"/>
      <c r="U26" s="43"/>
      <c r="V26" s="43"/>
      <c r="W26" s="43"/>
      <c r="AN26" s="6" t="s">
        <v>265</v>
      </c>
      <c r="AO26" s="6" t="s">
        <v>348</v>
      </c>
    </row>
    <row r="27" spans="1:41" ht="18" customHeight="1" x14ac:dyDescent="0.4">
      <c r="A27" s="16">
        <v>25</v>
      </c>
      <c r="B27" s="4" t="s">
        <v>143</v>
      </c>
      <c r="P27" s="40">
        <v>25</v>
      </c>
      <c r="Q27" s="43"/>
      <c r="R27" s="43"/>
      <c r="S27" s="43"/>
      <c r="T27" s="43"/>
      <c r="U27" s="43"/>
      <c r="V27" s="43"/>
      <c r="W27" s="43"/>
      <c r="AN27" s="6" t="s">
        <v>266</v>
      </c>
      <c r="AO27" s="6" t="s">
        <v>349</v>
      </c>
    </row>
    <row r="28" spans="1:41" ht="18" customHeight="1" x14ac:dyDescent="0.15">
      <c r="A28" s="16">
        <v>26</v>
      </c>
      <c r="B28" s="4" t="s">
        <v>144</v>
      </c>
      <c r="D28" s="11"/>
      <c r="P28" s="40">
        <v>26</v>
      </c>
      <c r="Q28" s="43"/>
      <c r="R28" s="43"/>
      <c r="S28" s="43"/>
      <c r="T28" s="43"/>
      <c r="U28" s="43"/>
      <c r="V28" s="43"/>
      <c r="W28" s="43"/>
      <c r="AN28" s="6" t="s">
        <v>267</v>
      </c>
      <c r="AO28" s="6" t="s">
        <v>350</v>
      </c>
    </row>
    <row r="29" spans="1:41" ht="18" customHeight="1" x14ac:dyDescent="0.15">
      <c r="A29" s="16">
        <v>27</v>
      </c>
      <c r="B29" s="4" t="s">
        <v>145</v>
      </c>
      <c r="D29" s="11"/>
      <c r="P29" s="40">
        <v>27</v>
      </c>
      <c r="Q29" s="43"/>
      <c r="R29" s="43"/>
      <c r="S29" s="43"/>
      <c r="T29" s="43"/>
      <c r="U29" s="43"/>
      <c r="V29" s="43"/>
      <c r="W29" s="43"/>
      <c r="AN29" s="6" t="s">
        <v>268</v>
      </c>
      <c r="AO29" s="6" t="s">
        <v>351</v>
      </c>
    </row>
    <row r="30" spans="1:41" ht="18" customHeight="1" x14ac:dyDescent="0.15">
      <c r="A30" s="16">
        <v>28</v>
      </c>
      <c r="B30" s="4" t="s">
        <v>146</v>
      </c>
      <c r="D30" s="11"/>
      <c r="P30" s="40">
        <v>28</v>
      </c>
      <c r="Q30" s="43"/>
      <c r="R30" s="43"/>
      <c r="S30" s="43"/>
      <c r="T30" s="43"/>
      <c r="U30" s="43"/>
      <c r="V30" s="43"/>
      <c r="W30" s="43"/>
      <c r="AN30" s="6" t="s">
        <v>269</v>
      </c>
      <c r="AO30" s="6" t="s">
        <v>352</v>
      </c>
    </row>
    <row r="31" spans="1:41" ht="18" customHeight="1" x14ac:dyDescent="0.15">
      <c r="A31" s="16">
        <v>29</v>
      </c>
      <c r="B31" s="4" t="s">
        <v>147</v>
      </c>
      <c r="D31" s="11"/>
      <c r="P31" s="40">
        <v>29</v>
      </c>
      <c r="Q31" s="43"/>
      <c r="R31" s="43"/>
      <c r="S31" s="43"/>
      <c r="T31" s="43"/>
      <c r="U31" s="43"/>
      <c r="V31" s="43"/>
      <c r="W31" s="43"/>
      <c r="AN31" s="6" t="s">
        <v>270</v>
      </c>
      <c r="AO31" s="6" t="s">
        <v>353</v>
      </c>
    </row>
    <row r="32" spans="1:41" ht="18" customHeight="1" x14ac:dyDescent="0.15">
      <c r="A32" s="16">
        <v>30</v>
      </c>
      <c r="B32" s="4" t="s">
        <v>148</v>
      </c>
      <c r="D32" s="11"/>
      <c r="P32" s="40">
        <v>30</v>
      </c>
      <c r="Q32" s="43"/>
      <c r="R32" s="43"/>
      <c r="S32" s="43"/>
      <c r="T32" s="43"/>
      <c r="U32" s="43"/>
      <c r="V32" s="43"/>
      <c r="W32" s="43"/>
      <c r="AN32" s="6" t="s">
        <v>271</v>
      </c>
      <c r="AO32" s="6" t="s">
        <v>354</v>
      </c>
    </row>
    <row r="33" spans="1:41" ht="18" customHeight="1" x14ac:dyDescent="0.15">
      <c r="A33" s="16">
        <v>31</v>
      </c>
      <c r="B33" s="4" t="s">
        <v>149</v>
      </c>
      <c r="D33" s="11"/>
      <c r="P33" s="40">
        <v>31</v>
      </c>
      <c r="Q33" s="43"/>
      <c r="R33" s="43"/>
      <c r="S33" s="43"/>
      <c r="T33" s="43"/>
      <c r="U33" s="43"/>
      <c r="V33" s="43"/>
      <c r="W33" s="43"/>
      <c r="AN33" s="6" t="s">
        <v>272</v>
      </c>
      <c r="AO33" s="6" t="s">
        <v>355</v>
      </c>
    </row>
    <row r="34" spans="1:41" ht="18" customHeight="1" x14ac:dyDescent="0.15">
      <c r="A34" s="16">
        <v>32</v>
      </c>
      <c r="B34" s="4" t="s">
        <v>150</v>
      </c>
      <c r="D34" s="11"/>
      <c r="AN34" s="6" t="s">
        <v>273</v>
      </c>
      <c r="AO34" s="6" t="s">
        <v>356</v>
      </c>
    </row>
    <row r="35" spans="1:41" ht="18" customHeight="1" x14ac:dyDescent="0.15">
      <c r="A35" s="16">
        <v>33</v>
      </c>
      <c r="B35" s="4" t="s">
        <v>151</v>
      </c>
      <c r="D35" s="11"/>
      <c r="AN35" s="6" t="s">
        <v>274</v>
      </c>
      <c r="AO35" s="6" t="s">
        <v>357</v>
      </c>
    </row>
    <row r="36" spans="1:41" ht="18" customHeight="1" x14ac:dyDescent="0.15">
      <c r="A36" s="16">
        <v>34</v>
      </c>
      <c r="B36" s="4" t="s">
        <v>152</v>
      </c>
      <c r="D36" s="11"/>
      <c r="AN36" s="6" t="s">
        <v>275</v>
      </c>
      <c r="AO36" s="6" t="s">
        <v>358</v>
      </c>
    </row>
    <row r="37" spans="1:41" ht="18" customHeight="1" x14ac:dyDescent="0.15">
      <c r="A37" s="16">
        <v>35</v>
      </c>
      <c r="B37" s="4" t="s">
        <v>153</v>
      </c>
      <c r="D37" s="11"/>
      <c r="AN37" s="6" t="s">
        <v>276</v>
      </c>
      <c r="AO37" s="6" t="s">
        <v>359</v>
      </c>
    </row>
    <row r="38" spans="1:41" ht="18" customHeight="1" x14ac:dyDescent="0.15">
      <c r="A38" s="16">
        <v>36</v>
      </c>
      <c r="B38" s="4" t="s">
        <v>154</v>
      </c>
      <c r="D38" s="11"/>
      <c r="AN38" s="6" t="s">
        <v>277</v>
      </c>
      <c r="AO38" s="6" t="s">
        <v>360</v>
      </c>
    </row>
    <row r="39" spans="1:41" ht="18" customHeight="1" x14ac:dyDescent="0.4">
      <c r="A39" s="16">
        <v>37</v>
      </c>
      <c r="B39" s="4" t="s">
        <v>155</v>
      </c>
      <c r="AN39" s="6" t="s">
        <v>278</v>
      </c>
      <c r="AO39" s="6" t="s">
        <v>361</v>
      </c>
    </row>
    <row r="40" spans="1:41" ht="18" customHeight="1" x14ac:dyDescent="0.4">
      <c r="A40" s="16">
        <v>38</v>
      </c>
      <c r="B40" s="4" t="s">
        <v>156</v>
      </c>
      <c r="AN40" s="6" t="s">
        <v>279</v>
      </c>
      <c r="AO40" s="6" t="s">
        <v>362</v>
      </c>
    </row>
    <row r="41" spans="1:41" ht="18" customHeight="1" x14ac:dyDescent="0.4">
      <c r="A41" s="16">
        <v>39</v>
      </c>
      <c r="B41" s="4" t="s">
        <v>157</v>
      </c>
      <c r="AN41" s="6" t="s">
        <v>280</v>
      </c>
      <c r="AO41" s="6" t="s">
        <v>363</v>
      </c>
    </row>
    <row r="42" spans="1:41" ht="18" customHeight="1" x14ac:dyDescent="0.4">
      <c r="A42" s="16">
        <v>40</v>
      </c>
      <c r="B42" s="4" t="s">
        <v>158</v>
      </c>
      <c r="AN42" s="6" t="s">
        <v>281</v>
      </c>
      <c r="AO42" s="6" t="s">
        <v>364</v>
      </c>
    </row>
    <row r="43" spans="1:41" ht="18" customHeight="1" x14ac:dyDescent="0.4">
      <c r="A43" s="16">
        <v>41</v>
      </c>
      <c r="B43" s="4" t="s">
        <v>159</v>
      </c>
      <c r="AN43" s="6" t="s">
        <v>282</v>
      </c>
      <c r="AO43" s="6" t="s">
        <v>365</v>
      </c>
    </row>
    <row r="44" spans="1:41" ht="18" customHeight="1" x14ac:dyDescent="0.4">
      <c r="A44" s="16">
        <v>42</v>
      </c>
      <c r="B44" s="4" t="s">
        <v>160</v>
      </c>
      <c r="AN44" s="6" t="s">
        <v>283</v>
      </c>
      <c r="AO44" s="6" t="s">
        <v>366</v>
      </c>
    </row>
    <row r="45" spans="1:41" ht="18" customHeight="1" x14ac:dyDescent="0.4">
      <c r="A45" s="16">
        <v>43</v>
      </c>
      <c r="B45" s="4" t="s">
        <v>161</v>
      </c>
      <c r="AN45" s="6" t="s">
        <v>284</v>
      </c>
      <c r="AO45" s="6" t="s">
        <v>367</v>
      </c>
    </row>
    <row r="46" spans="1:41" ht="18" customHeight="1" x14ac:dyDescent="0.4">
      <c r="A46" s="16">
        <v>44</v>
      </c>
      <c r="B46" s="4" t="s">
        <v>162</v>
      </c>
      <c r="AN46" s="6" t="s">
        <v>285</v>
      </c>
      <c r="AO46" s="6" t="s">
        <v>368</v>
      </c>
    </row>
    <row r="47" spans="1:41" ht="18" customHeight="1" x14ac:dyDescent="0.4">
      <c r="A47" s="16">
        <v>45</v>
      </c>
      <c r="B47" s="4" t="s">
        <v>163</v>
      </c>
      <c r="AN47" s="6" t="s">
        <v>286</v>
      </c>
      <c r="AO47" s="6" t="s">
        <v>369</v>
      </c>
    </row>
    <row r="48" spans="1:41" ht="18" customHeight="1" x14ac:dyDescent="0.4">
      <c r="A48" s="16">
        <v>46</v>
      </c>
      <c r="B48" s="4" t="s">
        <v>164</v>
      </c>
      <c r="AN48" s="6" t="s">
        <v>287</v>
      </c>
      <c r="AO48" s="6" t="s">
        <v>370</v>
      </c>
    </row>
    <row r="49" spans="1:41" ht="18" customHeight="1" x14ac:dyDescent="0.4">
      <c r="A49" s="16">
        <v>47</v>
      </c>
      <c r="B49" s="4" t="s">
        <v>165</v>
      </c>
      <c r="AN49" s="6" t="s">
        <v>288</v>
      </c>
      <c r="AO49" s="6" t="s">
        <v>371</v>
      </c>
    </row>
    <row r="50" spans="1:41" ht="18" customHeight="1" x14ac:dyDescent="0.4">
      <c r="A50" s="16">
        <v>48</v>
      </c>
      <c r="B50" s="4" t="s">
        <v>166</v>
      </c>
    </row>
    <row r="51" spans="1:41" ht="18" customHeight="1" x14ac:dyDescent="0.4">
      <c r="A51" s="16">
        <v>49</v>
      </c>
      <c r="B51" s="4" t="s">
        <v>167</v>
      </c>
    </row>
    <row r="52" spans="1:41" ht="18" customHeight="1" x14ac:dyDescent="0.4">
      <c r="A52" s="16">
        <v>50</v>
      </c>
      <c r="B52" s="4" t="s">
        <v>168</v>
      </c>
    </row>
    <row r="53" spans="1:41" ht="18" customHeight="1" x14ac:dyDescent="0.4">
      <c r="A53" s="16">
        <v>51</v>
      </c>
      <c r="B53" s="4" t="s">
        <v>169</v>
      </c>
    </row>
    <row r="54" spans="1:41" ht="18" customHeight="1" x14ac:dyDescent="0.4">
      <c r="A54" s="16">
        <v>52</v>
      </c>
      <c r="B54" s="4" t="s">
        <v>170</v>
      </c>
    </row>
    <row r="55" spans="1:41" ht="18" customHeight="1" x14ac:dyDescent="0.4">
      <c r="A55" s="16">
        <v>53</v>
      </c>
      <c r="B55" s="4" t="s">
        <v>171</v>
      </c>
    </row>
    <row r="56" spans="1:41" ht="18" customHeight="1" x14ac:dyDescent="0.4">
      <c r="A56" s="16">
        <v>54</v>
      </c>
      <c r="B56" s="4" t="s">
        <v>172</v>
      </c>
    </row>
    <row r="57" spans="1:41" ht="18" customHeight="1" x14ac:dyDescent="0.4">
      <c r="A57" s="16">
        <v>55</v>
      </c>
      <c r="B57" s="4" t="s">
        <v>173</v>
      </c>
    </row>
    <row r="58" spans="1:41" ht="18" customHeight="1" x14ac:dyDescent="0.4">
      <c r="A58" s="16">
        <v>56</v>
      </c>
      <c r="B58" s="4" t="s">
        <v>174</v>
      </c>
    </row>
    <row r="59" spans="1:41" ht="18" customHeight="1" x14ac:dyDescent="0.4">
      <c r="A59" s="16">
        <v>57</v>
      </c>
      <c r="B59" s="4" t="s">
        <v>175</v>
      </c>
    </row>
    <row r="60" spans="1:41" ht="18" customHeight="1" x14ac:dyDescent="0.4">
      <c r="A60" s="16">
        <v>58</v>
      </c>
      <c r="B60" s="4" t="s">
        <v>176</v>
      </c>
    </row>
    <row r="61" spans="1:41" ht="18" customHeight="1" x14ac:dyDescent="0.4">
      <c r="A61" s="16">
        <v>59</v>
      </c>
      <c r="B61" s="4" t="s">
        <v>177</v>
      </c>
    </row>
    <row r="62" spans="1:41" ht="18" customHeight="1" x14ac:dyDescent="0.4">
      <c r="A62" s="16">
        <v>60</v>
      </c>
      <c r="B62" s="4" t="s">
        <v>178</v>
      </c>
    </row>
    <row r="63" spans="1:41" ht="18" customHeight="1" x14ac:dyDescent="0.4">
      <c r="A63" s="16">
        <v>61</v>
      </c>
      <c r="B63" s="4" t="s">
        <v>179</v>
      </c>
    </row>
    <row r="64" spans="1:41" ht="18" customHeight="1" x14ac:dyDescent="0.4">
      <c r="A64" s="16">
        <v>62</v>
      </c>
      <c r="B64" s="4" t="s">
        <v>180</v>
      </c>
    </row>
    <row r="65" spans="1:2" ht="18" customHeight="1" x14ac:dyDescent="0.4">
      <c r="A65" s="16">
        <v>63</v>
      </c>
      <c r="B65" s="4" t="s">
        <v>181</v>
      </c>
    </row>
    <row r="66" spans="1:2" ht="18" customHeight="1" x14ac:dyDescent="0.4">
      <c r="A66" s="16">
        <v>64</v>
      </c>
      <c r="B66" s="4" t="s">
        <v>182</v>
      </c>
    </row>
    <row r="67" spans="1:2" ht="18" customHeight="1" x14ac:dyDescent="0.4">
      <c r="A67" s="16">
        <v>65</v>
      </c>
      <c r="B67" s="4" t="s">
        <v>183</v>
      </c>
    </row>
    <row r="68" spans="1:2" ht="18" customHeight="1" x14ac:dyDescent="0.4">
      <c r="A68" s="16">
        <v>66</v>
      </c>
      <c r="B68" s="4" t="s">
        <v>184</v>
      </c>
    </row>
    <row r="69" spans="1:2" ht="18" customHeight="1" x14ac:dyDescent="0.4">
      <c r="A69" s="16">
        <v>67</v>
      </c>
      <c r="B69" s="4" t="s">
        <v>185</v>
      </c>
    </row>
    <row r="70" spans="1:2" ht="18" customHeight="1" x14ac:dyDescent="0.4"/>
    <row r="71" spans="1:2" ht="18" customHeight="1" x14ac:dyDescent="0.4"/>
    <row r="72" spans="1:2" ht="18" customHeight="1" x14ac:dyDescent="0.4"/>
    <row r="73" spans="1:2" ht="18" customHeight="1" x14ac:dyDescent="0.4"/>
    <row r="74" spans="1:2" ht="18" customHeight="1" x14ac:dyDescent="0.4"/>
    <row r="75" spans="1:2" ht="18" customHeight="1" x14ac:dyDescent="0.4"/>
    <row r="76" spans="1:2" ht="18" customHeight="1" x14ac:dyDescent="0.4"/>
    <row r="77" spans="1:2" ht="18" customHeight="1" x14ac:dyDescent="0.4"/>
    <row r="78" spans="1:2" ht="18" customHeight="1" x14ac:dyDescent="0.4"/>
    <row r="79" spans="1:2" ht="18" customHeight="1" x14ac:dyDescent="0.4"/>
    <row r="80" spans="1:2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</sheetData>
  <mergeCells count="1">
    <mergeCell ref="E1:M1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AG17" sqref="AG17:AI1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248" priority="6" stopIfTrue="1">
      <formula>LEN(TRIM(E9))=0</formula>
    </cfRule>
  </conditionalFormatting>
  <conditionalFormatting sqref="F8">
    <cfRule type="containsBlanks" dxfId="247" priority="15" stopIfTrue="1">
      <formula>LEN(TRIM(F8))=0</formula>
    </cfRule>
  </conditionalFormatting>
  <conditionalFormatting sqref="E38:AI38">
    <cfRule type="containsBlanks" dxfId="246" priority="12" stopIfTrue="1">
      <formula>LEN(TRIM(E38))=0</formula>
    </cfRule>
  </conditionalFormatting>
  <conditionalFormatting sqref="K17:N33">
    <cfRule type="containsBlanks" dxfId="245" priority="11" stopIfTrue="1">
      <formula>LEN(TRIM(K17))=0</formula>
    </cfRule>
  </conditionalFormatting>
  <conditionalFormatting sqref="O17:W33">
    <cfRule type="containsBlanks" dxfId="244" priority="7" stopIfTrue="1">
      <formula>LEN(TRIM(O17))=0</formula>
    </cfRule>
  </conditionalFormatting>
  <conditionalFormatting sqref="AA17:AC33">
    <cfRule type="containsBlanks" dxfId="243" priority="8" stopIfTrue="1">
      <formula>LEN(TRIM(AA17))=0</formula>
    </cfRule>
  </conditionalFormatting>
  <conditionalFormatting sqref="AD17:AF33">
    <cfRule type="containsBlanks" dxfId="242" priority="9" stopIfTrue="1">
      <formula>LEN(TRIM(AD17))=0</formula>
    </cfRule>
  </conditionalFormatting>
  <conditionalFormatting sqref="AG17:AI33">
    <cfRule type="containsBlanks" dxfId="241" priority="10" stopIfTrue="1">
      <formula>LEN(TRIM(AG17))=0</formula>
    </cfRule>
  </conditionalFormatting>
  <conditionalFormatting sqref="A17">
    <cfRule type="containsBlanks" dxfId="240" priority="4" stopIfTrue="1">
      <formula>LEN(TRIM(A17))=0</formula>
    </cfRule>
  </conditionalFormatting>
  <conditionalFormatting sqref="C17">
    <cfRule type="containsBlanks" dxfId="239" priority="5" stopIfTrue="1">
      <formula>LEN(TRIM(C17))=0</formula>
    </cfRule>
  </conditionalFormatting>
  <conditionalFormatting sqref="A18:A33">
    <cfRule type="containsBlanks" dxfId="238" priority="2" stopIfTrue="1">
      <formula>LEN(TRIM(A18))=0</formula>
    </cfRule>
  </conditionalFormatting>
  <conditionalFormatting sqref="C18:C33">
    <cfRule type="containsBlanks" dxfId="237" priority="3" stopIfTrue="1">
      <formula>LEN(TRIM(C18))=0</formula>
    </cfRule>
  </conditionalFormatting>
  <conditionalFormatting sqref="Z10">
    <cfRule type="containsBlanks" dxfId="236" priority="1" stopIfTrue="1">
      <formula>LEN(TRIM(Z10))=0</formula>
    </cfRule>
  </conditionalFormatting>
  <conditionalFormatting sqref="Z8:AI8">
    <cfRule type="containsBlanks" dxfId="235" priority="13" stopIfTrue="1">
      <formula>LEN(TRIM(Z8))=0</formula>
    </cfRule>
  </conditionalFormatting>
  <conditionalFormatting sqref="Z10">
    <cfRule type="containsBlanks" dxfId="234" priority="14" stopIfTrue="1">
      <formula>LEN(TRIM(Z10))=0</formula>
    </cfRule>
  </conditionalFormatting>
  <conditionalFormatting sqref="R10:T10">
    <cfRule type="containsBlanks" dxfId="233" priority="16" stopIfTrue="1">
      <formula>LEN(TRIM(R10))=0</formula>
    </cfRule>
  </conditionalFormatting>
  <conditionalFormatting sqref="F7:T7">
    <cfRule type="containsBlanks" dxfId="232" priority="17" stopIfTrue="1">
      <formula>LEN(TRIM(F7))=0</formula>
    </cfRule>
  </conditionalFormatting>
  <dataValidations count="11">
    <dataValidation type="list" allowBlank="1" showInputMessage="1" showErrorMessage="1" sqref="Z8:AI8">
      <formula1>"あり,なし"</formula1>
    </dataValidation>
    <dataValidation type="list" allowBlank="1" sqref="F8">
      <formula1>移動拠点</formula1>
    </dataValidation>
    <dataValidation type="list" allowBlank="1" showInputMessage="1" showErrorMessage="1" sqref="A17:A33">
      <formula1>月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R10">
      <formula1>"駅,停留所"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errorTitle="確認" error="旅費基準をご確認ください" sqref="AA17:AA33">
      <formula1>"1100"</formula1>
    </dataValidation>
    <dataValidation type="list" allowBlank="1" showInputMessage="1" sqref="AG17:AG33">
      <formula1>"9800,10900"</formula1>
    </dataValidation>
    <dataValidation type="list" allowBlank="1" sqref="K17:K33">
      <formula1>INDIRECT("交通機関名")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AJ25" sqref="AJ25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231" priority="6" stopIfTrue="1">
      <formula>LEN(TRIM(E9))=0</formula>
    </cfRule>
  </conditionalFormatting>
  <conditionalFormatting sqref="F8">
    <cfRule type="containsBlanks" dxfId="230" priority="15" stopIfTrue="1">
      <formula>LEN(TRIM(F8))=0</formula>
    </cfRule>
  </conditionalFormatting>
  <conditionalFormatting sqref="E38:AI38">
    <cfRule type="containsBlanks" dxfId="229" priority="12" stopIfTrue="1">
      <formula>LEN(TRIM(E38))=0</formula>
    </cfRule>
  </conditionalFormatting>
  <conditionalFormatting sqref="K17:N33">
    <cfRule type="containsBlanks" dxfId="228" priority="11" stopIfTrue="1">
      <formula>LEN(TRIM(K17))=0</formula>
    </cfRule>
  </conditionalFormatting>
  <conditionalFormatting sqref="O17:W33">
    <cfRule type="containsBlanks" dxfId="227" priority="7" stopIfTrue="1">
      <formula>LEN(TRIM(O17))=0</formula>
    </cfRule>
  </conditionalFormatting>
  <conditionalFormatting sqref="AA17:AC33">
    <cfRule type="containsBlanks" dxfId="226" priority="8" stopIfTrue="1">
      <formula>LEN(TRIM(AA17))=0</formula>
    </cfRule>
  </conditionalFormatting>
  <conditionalFormatting sqref="AD17:AF33">
    <cfRule type="containsBlanks" dxfId="225" priority="9" stopIfTrue="1">
      <formula>LEN(TRIM(AD17))=0</formula>
    </cfRule>
  </conditionalFormatting>
  <conditionalFormatting sqref="AG17:AI33">
    <cfRule type="containsBlanks" dxfId="224" priority="10" stopIfTrue="1">
      <formula>LEN(TRIM(AG17))=0</formula>
    </cfRule>
  </conditionalFormatting>
  <conditionalFormatting sqref="A17">
    <cfRule type="containsBlanks" dxfId="223" priority="4" stopIfTrue="1">
      <formula>LEN(TRIM(A17))=0</formula>
    </cfRule>
  </conditionalFormatting>
  <conditionalFormatting sqref="C17">
    <cfRule type="containsBlanks" dxfId="222" priority="5" stopIfTrue="1">
      <formula>LEN(TRIM(C17))=0</formula>
    </cfRule>
  </conditionalFormatting>
  <conditionalFormatting sqref="A18:A33">
    <cfRule type="containsBlanks" dxfId="221" priority="2" stopIfTrue="1">
      <formula>LEN(TRIM(A18))=0</formula>
    </cfRule>
  </conditionalFormatting>
  <conditionalFormatting sqref="C18:C33">
    <cfRule type="containsBlanks" dxfId="220" priority="3" stopIfTrue="1">
      <formula>LEN(TRIM(C18))=0</formula>
    </cfRule>
  </conditionalFormatting>
  <conditionalFormatting sqref="Z10">
    <cfRule type="containsBlanks" dxfId="219" priority="1" stopIfTrue="1">
      <formula>LEN(TRIM(Z10))=0</formula>
    </cfRule>
  </conditionalFormatting>
  <conditionalFormatting sqref="Z8:AI8">
    <cfRule type="containsBlanks" dxfId="218" priority="13" stopIfTrue="1">
      <formula>LEN(TRIM(Z8))=0</formula>
    </cfRule>
  </conditionalFormatting>
  <conditionalFormatting sqref="Z10">
    <cfRule type="containsBlanks" dxfId="217" priority="14" stopIfTrue="1">
      <formula>LEN(TRIM(Z10))=0</formula>
    </cfRule>
  </conditionalFormatting>
  <conditionalFormatting sqref="R10:T10">
    <cfRule type="containsBlanks" dxfId="216" priority="16" stopIfTrue="1">
      <formula>LEN(TRIM(R10))=0</formula>
    </cfRule>
  </conditionalFormatting>
  <conditionalFormatting sqref="F7:T7">
    <cfRule type="containsBlanks" dxfId="215" priority="17" stopIfTrue="1">
      <formula>LEN(TRIM(F7))=0</formula>
    </cfRule>
  </conditionalFormatting>
  <dataValidations count="11">
    <dataValidation type="list" allowBlank="1" sqref="K17:K33">
      <formula1>INDIRECT("交通機関名")</formula1>
    </dataValidation>
    <dataValidation type="list" allowBlank="1" showInputMessage="1" sqref="AG17:AG33">
      <formula1>"9800,10900"</formula1>
    </dataValidation>
    <dataValidation type="list" allowBlank="1" showInputMessage="1" showErrorMessage="1" errorTitle="確認" error="旅費基準をご確認ください" sqref="AA17:AA33">
      <formula1>"1100"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R10">
      <formula1>"駅,停留所"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A17:A33">
      <formula1>月</formula1>
    </dataValidation>
    <dataValidation type="list" allowBlank="1" sqref="F8">
      <formula1>移動拠点</formula1>
    </dataValidation>
    <dataValidation type="list" allowBlank="1" showInputMessage="1" showErrorMessage="1" sqref="Z8:AI8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AQ19" sqref="AQ19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214" priority="6" stopIfTrue="1">
      <formula>LEN(TRIM(E9))=0</formula>
    </cfRule>
  </conditionalFormatting>
  <conditionalFormatting sqref="F8">
    <cfRule type="containsBlanks" dxfId="213" priority="15" stopIfTrue="1">
      <formula>LEN(TRIM(F8))=0</formula>
    </cfRule>
  </conditionalFormatting>
  <conditionalFormatting sqref="E38:AI38">
    <cfRule type="containsBlanks" dxfId="212" priority="12" stopIfTrue="1">
      <formula>LEN(TRIM(E38))=0</formula>
    </cfRule>
  </conditionalFormatting>
  <conditionalFormatting sqref="K17:N33">
    <cfRule type="containsBlanks" dxfId="211" priority="11" stopIfTrue="1">
      <formula>LEN(TRIM(K17))=0</formula>
    </cfRule>
  </conditionalFormatting>
  <conditionalFormatting sqref="O17:W33">
    <cfRule type="containsBlanks" dxfId="210" priority="7" stopIfTrue="1">
      <formula>LEN(TRIM(O17))=0</formula>
    </cfRule>
  </conditionalFormatting>
  <conditionalFormatting sqref="AA17:AC33">
    <cfRule type="containsBlanks" dxfId="209" priority="8" stopIfTrue="1">
      <formula>LEN(TRIM(AA17))=0</formula>
    </cfRule>
  </conditionalFormatting>
  <conditionalFormatting sqref="AD17:AF33">
    <cfRule type="containsBlanks" dxfId="208" priority="9" stopIfTrue="1">
      <formula>LEN(TRIM(AD17))=0</formula>
    </cfRule>
  </conditionalFormatting>
  <conditionalFormatting sqref="AG17:AI33">
    <cfRule type="containsBlanks" dxfId="207" priority="10" stopIfTrue="1">
      <formula>LEN(TRIM(AG17))=0</formula>
    </cfRule>
  </conditionalFormatting>
  <conditionalFormatting sqref="A17">
    <cfRule type="containsBlanks" dxfId="206" priority="4" stopIfTrue="1">
      <formula>LEN(TRIM(A17))=0</formula>
    </cfRule>
  </conditionalFormatting>
  <conditionalFormatting sqref="C17">
    <cfRule type="containsBlanks" dxfId="205" priority="5" stopIfTrue="1">
      <formula>LEN(TRIM(C17))=0</formula>
    </cfRule>
  </conditionalFormatting>
  <conditionalFormatting sqref="A18:A33">
    <cfRule type="containsBlanks" dxfId="204" priority="2" stopIfTrue="1">
      <formula>LEN(TRIM(A18))=0</formula>
    </cfRule>
  </conditionalFormatting>
  <conditionalFormatting sqref="C18:C33">
    <cfRule type="containsBlanks" dxfId="203" priority="3" stopIfTrue="1">
      <formula>LEN(TRIM(C18))=0</formula>
    </cfRule>
  </conditionalFormatting>
  <conditionalFormatting sqref="Z10">
    <cfRule type="containsBlanks" dxfId="202" priority="1" stopIfTrue="1">
      <formula>LEN(TRIM(Z10))=0</formula>
    </cfRule>
  </conditionalFormatting>
  <conditionalFormatting sqref="Z8:AI8">
    <cfRule type="containsBlanks" dxfId="201" priority="13" stopIfTrue="1">
      <formula>LEN(TRIM(Z8))=0</formula>
    </cfRule>
  </conditionalFormatting>
  <conditionalFormatting sqref="Z10">
    <cfRule type="containsBlanks" dxfId="200" priority="14" stopIfTrue="1">
      <formula>LEN(TRIM(Z10))=0</formula>
    </cfRule>
  </conditionalFormatting>
  <conditionalFormatting sqref="R10:T10">
    <cfRule type="containsBlanks" dxfId="199" priority="16" stopIfTrue="1">
      <formula>LEN(TRIM(R10))=0</formula>
    </cfRule>
  </conditionalFormatting>
  <conditionalFormatting sqref="F7:T7">
    <cfRule type="containsBlanks" dxfId="198" priority="17" stopIfTrue="1">
      <formula>LEN(TRIM(F7))=0</formula>
    </cfRule>
  </conditionalFormatting>
  <dataValidations count="11">
    <dataValidation type="list" allowBlank="1" showInputMessage="1" showErrorMessage="1" sqref="Z8:AI8">
      <formula1>"あり,なし"</formula1>
    </dataValidation>
    <dataValidation type="list" allowBlank="1" sqref="F8">
      <formula1>移動拠点</formula1>
    </dataValidation>
    <dataValidation type="list" allowBlank="1" showInputMessage="1" showErrorMessage="1" sqref="A17:A33">
      <formula1>月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R10">
      <formula1>"駅,停留所"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errorTitle="確認" error="旅費基準をご確認ください" sqref="AA17:AA33">
      <formula1>"1100"</formula1>
    </dataValidation>
    <dataValidation type="list" allowBlank="1" showInputMessage="1" sqref="AG17:AG33">
      <formula1>"9800,10900"</formula1>
    </dataValidation>
    <dataValidation type="list" allowBlank="1" sqref="K17:K33">
      <formula1>INDIRECT("交通機関名")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A27" sqref="BA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197" priority="6" stopIfTrue="1">
      <formula>LEN(TRIM(E9))=0</formula>
    </cfRule>
  </conditionalFormatting>
  <conditionalFormatting sqref="F8">
    <cfRule type="containsBlanks" dxfId="196" priority="15" stopIfTrue="1">
      <formula>LEN(TRIM(F8))=0</formula>
    </cfRule>
  </conditionalFormatting>
  <conditionalFormatting sqref="E38:AI38">
    <cfRule type="containsBlanks" dxfId="195" priority="12" stopIfTrue="1">
      <formula>LEN(TRIM(E38))=0</formula>
    </cfRule>
  </conditionalFormatting>
  <conditionalFormatting sqref="K17:N33">
    <cfRule type="containsBlanks" dxfId="194" priority="11" stopIfTrue="1">
      <formula>LEN(TRIM(K17))=0</formula>
    </cfRule>
  </conditionalFormatting>
  <conditionalFormatting sqref="O17:W33">
    <cfRule type="containsBlanks" dxfId="193" priority="7" stopIfTrue="1">
      <formula>LEN(TRIM(O17))=0</formula>
    </cfRule>
  </conditionalFormatting>
  <conditionalFormatting sqref="AA17:AC33">
    <cfRule type="containsBlanks" dxfId="192" priority="8" stopIfTrue="1">
      <formula>LEN(TRIM(AA17))=0</formula>
    </cfRule>
  </conditionalFormatting>
  <conditionalFormatting sqref="AD17:AF33">
    <cfRule type="containsBlanks" dxfId="191" priority="9" stopIfTrue="1">
      <formula>LEN(TRIM(AD17))=0</formula>
    </cfRule>
  </conditionalFormatting>
  <conditionalFormatting sqref="AG17:AI33">
    <cfRule type="containsBlanks" dxfId="190" priority="10" stopIfTrue="1">
      <formula>LEN(TRIM(AG17))=0</formula>
    </cfRule>
  </conditionalFormatting>
  <conditionalFormatting sqref="A17">
    <cfRule type="containsBlanks" dxfId="189" priority="4" stopIfTrue="1">
      <formula>LEN(TRIM(A17))=0</formula>
    </cfRule>
  </conditionalFormatting>
  <conditionalFormatting sqref="C17">
    <cfRule type="containsBlanks" dxfId="188" priority="5" stopIfTrue="1">
      <formula>LEN(TRIM(C17))=0</formula>
    </cfRule>
  </conditionalFormatting>
  <conditionalFormatting sqref="A18:A33">
    <cfRule type="containsBlanks" dxfId="187" priority="2" stopIfTrue="1">
      <formula>LEN(TRIM(A18))=0</formula>
    </cfRule>
  </conditionalFormatting>
  <conditionalFormatting sqref="C18:C33">
    <cfRule type="containsBlanks" dxfId="186" priority="3" stopIfTrue="1">
      <formula>LEN(TRIM(C18))=0</formula>
    </cfRule>
  </conditionalFormatting>
  <conditionalFormatting sqref="Z10">
    <cfRule type="containsBlanks" dxfId="185" priority="1" stopIfTrue="1">
      <formula>LEN(TRIM(Z10))=0</formula>
    </cfRule>
  </conditionalFormatting>
  <conditionalFormatting sqref="Z8:AI8">
    <cfRule type="containsBlanks" dxfId="184" priority="13" stopIfTrue="1">
      <formula>LEN(TRIM(Z8))=0</formula>
    </cfRule>
  </conditionalFormatting>
  <conditionalFormatting sqref="Z10">
    <cfRule type="containsBlanks" dxfId="183" priority="14" stopIfTrue="1">
      <formula>LEN(TRIM(Z10))=0</formula>
    </cfRule>
  </conditionalFormatting>
  <conditionalFormatting sqref="R10:T10">
    <cfRule type="containsBlanks" dxfId="182" priority="16" stopIfTrue="1">
      <formula>LEN(TRIM(R10))=0</formula>
    </cfRule>
  </conditionalFormatting>
  <conditionalFormatting sqref="F7:T7">
    <cfRule type="containsBlanks" dxfId="181" priority="17" stopIfTrue="1">
      <formula>LEN(TRIM(F7))=0</formula>
    </cfRule>
  </conditionalFormatting>
  <dataValidations count="11">
    <dataValidation type="list" allowBlank="1" showInputMessage="1" showErrorMessage="1" sqref="Z8:AI8">
      <formula1>"あり,なし"</formula1>
    </dataValidation>
    <dataValidation type="list" allowBlank="1" sqref="F8">
      <formula1>移動拠点</formula1>
    </dataValidation>
    <dataValidation type="list" allowBlank="1" showInputMessage="1" showErrorMessage="1" sqref="A17:A33">
      <formula1>月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R10">
      <formula1>"駅,停留所"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errorTitle="確認" error="旅費基準をご確認ください" sqref="AA17:AA33">
      <formula1>"1100"</formula1>
    </dataValidation>
    <dataValidation type="list" allowBlank="1" showInputMessage="1" sqref="AG17:AG33">
      <formula1>"9800,10900"</formula1>
    </dataValidation>
    <dataValidation type="list" allowBlank="1" sqref="K17:K33">
      <formula1>INDIRECT("交通機関名")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A27" sqref="BA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180" priority="6" stopIfTrue="1">
      <formula>LEN(TRIM(E9))=0</formula>
    </cfRule>
  </conditionalFormatting>
  <conditionalFormatting sqref="F8">
    <cfRule type="containsBlanks" dxfId="179" priority="15" stopIfTrue="1">
      <formula>LEN(TRIM(F8))=0</formula>
    </cfRule>
  </conditionalFormatting>
  <conditionalFormatting sqref="E38:AI38">
    <cfRule type="containsBlanks" dxfId="178" priority="12" stopIfTrue="1">
      <formula>LEN(TRIM(E38))=0</formula>
    </cfRule>
  </conditionalFormatting>
  <conditionalFormatting sqref="K17:N33">
    <cfRule type="containsBlanks" dxfId="177" priority="11" stopIfTrue="1">
      <formula>LEN(TRIM(K17))=0</formula>
    </cfRule>
  </conditionalFormatting>
  <conditionalFormatting sqref="O17:W33">
    <cfRule type="containsBlanks" dxfId="176" priority="7" stopIfTrue="1">
      <formula>LEN(TRIM(O17))=0</formula>
    </cfRule>
  </conditionalFormatting>
  <conditionalFormatting sqref="AA17:AC33">
    <cfRule type="containsBlanks" dxfId="175" priority="8" stopIfTrue="1">
      <formula>LEN(TRIM(AA17))=0</formula>
    </cfRule>
  </conditionalFormatting>
  <conditionalFormatting sqref="AD17:AF33">
    <cfRule type="containsBlanks" dxfId="174" priority="9" stopIfTrue="1">
      <formula>LEN(TRIM(AD17))=0</formula>
    </cfRule>
  </conditionalFormatting>
  <conditionalFormatting sqref="AG17:AI33">
    <cfRule type="containsBlanks" dxfId="173" priority="10" stopIfTrue="1">
      <formula>LEN(TRIM(AG17))=0</formula>
    </cfRule>
  </conditionalFormatting>
  <conditionalFormatting sqref="A17">
    <cfRule type="containsBlanks" dxfId="172" priority="4" stopIfTrue="1">
      <formula>LEN(TRIM(A17))=0</formula>
    </cfRule>
  </conditionalFormatting>
  <conditionalFormatting sqref="C17">
    <cfRule type="containsBlanks" dxfId="171" priority="5" stopIfTrue="1">
      <formula>LEN(TRIM(C17))=0</formula>
    </cfRule>
  </conditionalFormatting>
  <conditionalFormatting sqref="A18:A33">
    <cfRule type="containsBlanks" dxfId="170" priority="2" stopIfTrue="1">
      <formula>LEN(TRIM(A18))=0</formula>
    </cfRule>
  </conditionalFormatting>
  <conditionalFormatting sqref="C18:C33">
    <cfRule type="containsBlanks" dxfId="169" priority="3" stopIfTrue="1">
      <formula>LEN(TRIM(C18))=0</formula>
    </cfRule>
  </conditionalFormatting>
  <conditionalFormatting sqref="Z10">
    <cfRule type="containsBlanks" dxfId="168" priority="1" stopIfTrue="1">
      <formula>LEN(TRIM(Z10))=0</formula>
    </cfRule>
  </conditionalFormatting>
  <conditionalFormatting sqref="Z8:AI8">
    <cfRule type="containsBlanks" dxfId="167" priority="13" stopIfTrue="1">
      <formula>LEN(TRIM(Z8))=0</formula>
    </cfRule>
  </conditionalFormatting>
  <conditionalFormatting sqref="Z10">
    <cfRule type="containsBlanks" dxfId="166" priority="14" stopIfTrue="1">
      <formula>LEN(TRIM(Z10))=0</formula>
    </cfRule>
  </conditionalFormatting>
  <conditionalFormatting sqref="R10:T10">
    <cfRule type="containsBlanks" dxfId="165" priority="16" stopIfTrue="1">
      <formula>LEN(TRIM(R10))=0</formula>
    </cfRule>
  </conditionalFormatting>
  <conditionalFormatting sqref="F7:T7">
    <cfRule type="containsBlanks" dxfId="164" priority="17" stopIfTrue="1">
      <formula>LEN(TRIM(F7))=0</formula>
    </cfRule>
  </conditionalFormatting>
  <dataValidations count="11">
    <dataValidation type="list" allowBlank="1" sqref="K17:K33">
      <formula1>INDIRECT("交通機関名")</formula1>
    </dataValidation>
    <dataValidation type="list" allowBlank="1" showInputMessage="1" sqref="AG17:AG33">
      <formula1>"9800,10900"</formula1>
    </dataValidation>
    <dataValidation type="list" allowBlank="1" showInputMessage="1" showErrorMessage="1" errorTitle="確認" error="旅費基準をご確認ください" sqref="AA17:AA33">
      <formula1>"1100"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R10">
      <formula1>"駅,停留所"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A17:A33">
      <formula1>月</formula1>
    </dataValidation>
    <dataValidation type="list" allowBlank="1" sqref="F8">
      <formula1>移動拠点</formula1>
    </dataValidation>
    <dataValidation type="list" allowBlank="1" showInputMessage="1" showErrorMessage="1" sqref="Z8:AI8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A27" sqref="BA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163" priority="6" stopIfTrue="1">
      <formula>LEN(TRIM(E9))=0</formula>
    </cfRule>
  </conditionalFormatting>
  <conditionalFormatting sqref="F8">
    <cfRule type="containsBlanks" dxfId="162" priority="15" stopIfTrue="1">
      <formula>LEN(TRIM(F8))=0</formula>
    </cfRule>
  </conditionalFormatting>
  <conditionalFormatting sqref="E38:AI38">
    <cfRule type="containsBlanks" dxfId="161" priority="12" stopIfTrue="1">
      <formula>LEN(TRIM(E38))=0</formula>
    </cfRule>
  </conditionalFormatting>
  <conditionalFormatting sqref="K17:N33">
    <cfRule type="containsBlanks" dxfId="160" priority="11" stopIfTrue="1">
      <formula>LEN(TRIM(K17))=0</formula>
    </cfRule>
  </conditionalFormatting>
  <conditionalFormatting sqref="O17:W33">
    <cfRule type="containsBlanks" dxfId="159" priority="7" stopIfTrue="1">
      <formula>LEN(TRIM(O17))=0</formula>
    </cfRule>
  </conditionalFormatting>
  <conditionalFormatting sqref="AA17:AC33">
    <cfRule type="containsBlanks" dxfId="158" priority="8" stopIfTrue="1">
      <formula>LEN(TRIM(AA17))=0</formula>
    </cfRule>
  </conditionalFormatting>
  <conditionalFormatting sqref="AD17:AF33">
    <cfRule type="containsBlanks" dxfId="157" priority="9" stopIfTrue="1">
      <formula>LEN(TRIM(AD17))=0</formula>
    </cfRule>
  </conditionalFormatting>
  <conditionalFormatting sqref="AG17:AI33">
    <cfRule type="containsBlanks" dxfId="156" priority="10" stopIfTrue="1">
      <formula>LEN(TRIM(AG17))=0</formula>
    </cfRule>
  </conditionalFormatting>
  <conditionalFormatting sqref="A17">
    <cfRule type="containsBlanks" dxfId="155" priority="4" stopIfTrue="1">
      <formula>LEN(TRIM(A17))=0</formula>
    </cfRule>
  </conditionalFormatting>
  <conditionalFormatting sqref="C17">
    <cfRule type="containsBlanks" dxfId="154" priority="5" stopIfTrue="1">
      <formula>LEN(TRIM(C17))=0</formula>
    </cfRule>
  </conditionalFormatting>
  <conditionalFormatting sqref="A18:A33">
    <cfRule type="containsBlanks" dxfId="153" priority="2" stopIfTrue="1">
      <formula>LEN(TRIM(A18))=0</formula>
    </cfRule>
  </conditionalFormatting>
  <conditionalFormatting sqref="C18:C33">
    <cfRule type="containsBlanks" dxfId="152" priority="3" stopIfTrue="1">
      <formula>LEN(TRIM(C18))=0</formula>
    </cfRule>
  </conditionalFormatting>
  <conditionalFormatting sqref="Z10">
    <cfRule type="containsBlanks" dxfId="151" priority="1" stopIfTrue="1">
      <formula>LEN(TRIM(Z10))=0</formula>
    </cfRule>
  </conditionalFormatting>
  <conditionalFormatting sqref="Z8:AI8">
    <cfRule type="containsBlanks" dxfId="150" priority="13" stopIfTrue="1">
      <formula>LEN(TRIM(Z8))=0</formula>
    </cfRule>
  </conditionalFormatting>
  <conditionalFormatting sqref="Z10">
    <cfRule type="containsBlanks" dxfId="149" priority="14" stopIfTrue="1">
      <formula>LEN(TRIM(Z10))=0</formula>
    </cfRule>
  </conditionalFormatting>
  <conditionalFormatting sqref="R10:T10">
    <cfRule type="containsBlanks" dxfId="148" priority="16" stopIfTrue="1">
      <formula>LEN(TRIM(R10))=0</formula>
    </cfRule>
  </conditionalFormatting>
  <conditionalFormatting sqref="F7:T7">
    <cfRule type="containsBlanks" dxfId="147" priority="17" stopIfTrue="1">
      <formula>LEN(TRIM(F7))=0</formula>
    </cfRule>
  </conditionalFormatting>
  <dataValidations count="11">
    <dataValidation type="list" allowBlank="1" showInputMessage="1" showErrorMessage="1" sqref="Z8:AI8">
      <formula1>"あり,なし"</formula1>
    </dataValidation>
    <dataValidation type="list" allowBlank="1" sqref="F8">
      <formula1>移動拠点</formula1>
    </dataValidation>
    <dataValidation type="list" allowBlank="1" showInputMessage="1" showErrorMessage="1" sqref="A17:A33">
      <formula1>月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R10">
      <formula1>"駅,停留所"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errorTitle="確認" error="旅費基準をご確認ください" sqref="AA17:AA33">
      <formula1>"1100"</formula1>
    </dataValidation>
    <dataValidation type="list" allowBlank="1" showInputMessage="1" sqref="AG17:AG33">
      <formula1>"9800,10900"</formula1>
    </dataValidation>
    <dataValidation type="list" allowBlank="1" sqref="K17:K33">
      <formula1>INDIRECT("交通機関名")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AY24" sqref="AY24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146" priority="6" stopIfTrue="1">
      <formula>LEN(TRIM(E9))=0</formula>
    </cfRule>
  </conditionalFormatting>
  <conditionalFormatting sqref="F8">
    <cfRule type="containsBlanks" dxfId="145" priority="15" stopIfTrue="1">
      <formula>LEN(TRIM(F8))=0</formula>
    </cfRule>
  </conditionalFormatting>
  <conditionalFormatting sqref="E38:AI38">
    <cfRule type="containsBlanks" dxfId="144" priority="12" stopIfTrue="1">
      <formula>LEN(TRIM(E38))=0</formula>
    </cfRule>
  </conditionalFormatting>
  <conditionalFormatting sqref="K17:N33">
    <cfRule type="containsBlanks" dxfId="143" priority="11" stopIfTrue="1">
      <formula>LEN(TRIM(K17))=0</formula>
    </cfRule>
  </conditionalFormatting>
  <conditionalFormatting sqref="O17:W33">
    <cfRule type="containsBlanks" dxfId="142" priority="7" stopIfTrue="1">
      <formula>LEN(TRIM(O17))=0</formula>
    </cfRule>
  </conditionalFormatting>
  <conditionalFormatting sqref="AA17:AC33">
    <cfRule type="containsBlanks" dxfId="141" priority="8" stopIfTrue="1">
      <formula>LEN(TRIM(AA17))=0</formula>
    </cfRule>
  </conditionalFormatting>
  <conditionalFormatting sqref="AD17:AF33">
    <cfRule type="containsBlanks" dxfId="140" priority="9" stopIfTrue="1">
      <formula>LEN(TRIM(AD17))=0</formula>
    </cfRule>
  </conditionalFormatting>
  <conditionalFormatting sqref="AG17:AI33">
    <cfRule type="containsBlanks" dxfId="139" priority="10" stopIfTrue="1">
      <formula>LEN(TRIM(AG17))=0</formula>
    </cfRule>
  </conditionalFormatting>
  <conditionalFormatting sqref="A17">
    <cfRule type="containsBlanks" dxfId="138" priority="4" stopIfTrue="1">
      <formula>LEN(TRIM(A17))=0</formula>
    </cfRule>
  </conditionalFormatting>
  <conditionalFormatting sqref="C17">
    <cfRule type="containsBlanks" dxfId="137" priority="5" stopIfTrue="1">
      <formula>LEN(TRIM(C17))=0</formula>
    </cfRule>
  </conditionalFormatting>
  <conditionalFormatting sqref="A18:A33">
    <cfRule type="containsBlanks" dxfId="136" priority="2" stopIfTrue="1">
      <formula>LEN(TRIM(A18))=0</formula>
    </cfRule>
  </conditionalFormatting>
  <conditionalFormatting sqref="C18:C33">
    <cfRule type="containsBlanks" dxfId="135" priority="3" stopIfTrue="1">
      <formula>LEN(TRIM(C18))=0</formula>
    </cfRule>
  </conditionalFormatting>
  <conditionalFormatting sqref="Z10">
    <cfRule type="containsBlanks" dxfId="134" priority="1" stopIfTrue="1">
      <formula>LEN(TRIM(Z10))=0</formula>
    </cfRule>
  </conditionalFormatting>
  <conditionalFormatting sqref="Z8:AI8">
    <cfRule type="containsBlanks" dxfId="133" priority="13" stopIfTrue="1">
      <formula>LEN(TRIM(Z8))=0</formula>
    </cfRule>
  </conditionalFormatting>
  <conditionalFormatting sqref="Z10">
    <cfRule type="containsBlanks" dxfId="132" priority="14" stopIfTrue="1">
      <formula>LEN(TRIM(Z10))=0</formula>
    </cfRule>
  </conditionalFormatting>
  <conditionalFormatting sqref="R10:T10">
    <cfRule type="containsBlanks" dxfId="131" priority="16" stopIfTrue="1">
      <formula>LEN(TRIM(R10))=0</formula>
    </cfRule>
  </conditionalFormatting>
  <conditionalFormatting sqref="F7:T7">
    <cfRule type="containsBlanks" dxfId="130" priority="17" stopIfTrue="1">
      <formula>LEN(TRIM(F7))=0</formula>
    </cfRule>
  </conditionalFormatting>
  <dataValidations count="11">
    <dataValidation type="list" allowBlank="1" sqref="K17:K33">
      <formula1>INDIRECT("交通機関名")</formula1>
    </dataValidation>
    <dataValidation type="list" allowBlank="1" showInputMessage="1" sqref="AG17:AG33">
      <formula1>"9800,10900"</formula1>
    </dataValidation>
    <dataValidation type="list" allowBlank="1" showInputMessage="1" showErrorMessage="1" errorTitle="確認" error="旅費基準をご確認ください" sqref="AA17:AA33">
      <formula1>"1100"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R10">
      <formula1>"駅,停留所"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A17:A33">
      <formula1>月</formula1>
    </dataValidation>
    <dataValidation type="list" allowBlank="1" sqref="F8">
      <formula1>移動拠点</formula1>
    </dataValidation>
    <dataValidation type="list" allowBlank="1" showInputMessage="1" showErrorMessage="1" sqref="Z8:AI8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A27" sqref="BA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129" priority="6" stopIfTrue="1">
      <formula>LEN(TRIM(E9))=0</formula>
    </cfRule>
  </conditionalFormatting>
  <conditionalFormatting sqref="F8">
    <cfRule type="containsBlanks" dxfId="128" priority="15" stopIfTrue="1">
      <formula>LEN(TRIM(F8))=0</formula>
    </cfRule>
  </conditionalFormatting>
  <conditionalFormatting sqref="E38:AI38">
    <cfRule type="containsBlanks" dxfId="127" priority="12" stopIfTrue="1">
      <formula>LEN(TRIM(E38))=0</formula>
    </cfRule>
  </conditionalFormatting>
  <conditionalFormatting sqref="K17:N33">
    <cfRule type="containsBlanks" dxfId="126" priority="11" stopIfTrue="1">
      <formula>LEN(TRIM(K17))=0</formula>
    </cfRule>
  </conditionalFormatting>
  <conditionalFormatting sqref="O17:W33">
    <cfRule type="containsBlanks" dxfId="125" priority="7" stopIfTrue="1">
      <formula>LEN(TRIM(O17))=0</formula>
    </cfRule>
  </conditionalFormatting>
  <conditionalFormatting sqref="AA17:AC33">
    <cfRule type="containsBlanks" dxfId="124" priority="8" stopIfTrue="1">
      <formula>LEN(TRIM(AA17))=0</formula>
    </cfRule>
  </conditionalFormatting>
  <conditionalFormatting sqref="AD17:AF33">
    <cfRule type="containsBlanks" dxfId="123" priority="9" stopIfTrue="1">
      <formula>LEN(TRIM(AD17))=0</formula>
    </cfRule>
  </conditionalFormatting>
  <conditionalFormatting sqref="AG17:AI33">
    <cfRule type="containsBlanks" dxfId="122" priority="10" stopIfTrue="1">
      <formula>LEN(TRIM(AG17))=0</formula>
    </cfRule>
  </conditionalFormatting>
  <conditionalFormatting sqref="A17">
    <cfRule type="containsBlanks" dxfId="121" priority="4" stopIfTrue="1">
      <formula>LEN(TRIM(A17))=0</formula>
    </cfRule>
  </conditionalFormatting>
  <conditionalFormatting sqref="C17">
    <cfRule type="containsBlanks" dxfId="120" priority="5" stopIfTrue="1">
      <formula>LEN(TRIM(C17))=0</formula>
    </cfRule>
  </conditionalFormatting>
  <conditionalFormatting sqref="A18:A33">
    <cfRule type="containsBlanks" dxfId="119" priority="2" stopIfTrue="1">
      <formula>LEN(TRIM(A18))=0</formula>
    </cfRule>
  </conditionalFormatting>
  <conditionalFormatting sqref="C18:C33">
    <cfRule type="containsBlanks" dxfId="118" priority="3" stopIfTrue="1">
      <formula>LEN(TRIM(C18))=0</formula>
    </cfRule>
  </conditionalFormatting>
  <conditionalFormatting sqref="Z10">
    <cfRule type="containsBlanks" dxfId="117" priority="1" stopIfTrue="1">
      <formula>LEN(TRIM(Z10))=0</formula>
    </cfRule>
  </conditionalFormatting>
  <conditionalFormatting sqref="Z8:AI8">
    <cfRule type="containsBlanks" dxfId="116" priority="13" stopIfTrue="1">
      <formula>LEN(TRIM(Z8))=0</formula>
    </cfRule>
  </conditionalFormatting>
  <conditionalFormatting sqref="Z10">
    <cfRule type="containsBlanks" dxfId="115" priority="14" stopIfTrue="1">
      <formula>LEN(TRIM(Z10))=0</formula>
    </cfRule>
  </conditionalFormatting>
  <conditionalFormatting sqref="R10:T10">
    <cfRule type="containsBlanks" dxfId="114" priority="16" stopIfTrue="1">
      <formula>LEN(TRIM(R10))=0</formula>
    </cfRule>
  </conditionalFormatting>
  <conditionalFormatting sqref="F7:T7">
    <cfRule type="containsBlanks" dxfId="113" priority="17" stopIfTrue="1">
      <formula>LEN(TRIM(F7))=0</formula>
    </cfRule>
  </conditionalFormatting>
  <dataValidations count="11">
    <dataValidation type="list" allowBlank="1" showInputMessage="1" showErrorMessage="1" sqref="Z8:AI8">
      <formula1>"あり,なし"</formula1>
    </dataValidation>
    <dataValidation type="list" allowBlank="1" sqref="F8">
      <formula1>移動拠点</formula1>
    </dataValidation>
    <dataValidation type="list" allowBlank="1" showInputMessage="1" showErrorMessage="1" sqref="A17:A33">
      <formula1>月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R10">
      <formula1>"駅,停留所"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errorTitle="確認" error="旅費基準をご確認ください" sqref="AA17:AA33">
      <formula1>"1100"</formula1>
    </dataValidation>
    <dataValidation type="list" allowBlank="1" showInputMessage="1" sqref="AG17:AG33">
      <formula1>"9800,10900"</formula1>
    </dataValidation>
    <dataValidation type="list" allowBlank="1" sqref="K17:K33">
      <formula1>INDIRECT("交通機関名")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B27" sqref="BB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112" priority="6" stopIfTrue="1">
      <formula>LEN(TRIM(E9))=0</formula>
    </cfRule>
  </conditionalFormatting>
  <conditionalFormatting sqref="F8">
    <cfRule type="containsBlanks" dxfId="111" priority="15" stopIfTrue="1">
      <formula>LEN(TRIM(F8))=0</formula>
    </cfRule>
  </conditionalFormatting>
  <conditionalFormatting sqref="E38:AI38">
    <cfRule type="containsBlanks" dxfId="110" priority="12" stopIfTrue="1">
      <formula>LEN(TRIM(E38))=0</formula>
    </cfRule>
  </conditionalFormatting>
  <conditionalFormatting sqref="K17:N33">
    <cfRule type="containsBlanks" dxfId="109" priority="11" stopIfTrue="1">
      <formula>LEN(TRIM(K17))=0</formula>
    </cfRule>
  </conditionalFormatting>
  <conditionalFormatting sqref="O17:W33">
    <cfRule type="containsBlanks" dxfId="108" priority="7" stopIfTrue="1">
      <formula>LEN(TRIM(O17))=0</formula>
    </cfRule>
  </conditionalFormatting>
  <conditionalFormatting sqref="AA17:AC33">
    <cfRule type="containsBlanks" dxfId="107" priority="8" stopIfTrue="1">
      <formula>LEN(TRIM(AA17))=0</formula>
    </cfRule>
  </conditionalFormatting>
  <conditionalFormatting sqref="AD17:AF33">
    <cfRule type="containsBlanks" dxfId="106" priority="9" stopIfTrue="1">
      <formula>LEN(TRIM(AD17))=0</formula>
    </cfRule>
  </conditionalFormatting>
  <conditionalFormatting sqref="AG17:AI33">
    <cfRule type="containsBlanks" dxfId="105" priority="10" stopIfTrue="1">
      <formula>LEN(TRIM(AG17))=0</formula>
    </cfRule>
  </conditionalFormatting>
  <conditionalFormatting sqref="A17">
    <cfRule type="containsBlanks" dxfId="104" priority="4" stopIfTrue="1">
      <formula>LEN(TRIM(A17))=0</formula>
    </cfRule>
  </conditionalFormatting>
  <conditionalFormatting sqref="C17">
    <cfRule type="containsBlanks" dxfId="103" priority="5" stopIfTrue="1">
      <formula>LEN(TRIM(C17))=0</formula>
    </cfRule>
  </conditionalFormatting>
  <conditionalFormatting sqref="A18:A33">
    <cfRule type="containsBlanks" dxfId="102" priority="2" stopIfTrue="1">
      <formula>LEN(TRIM(A18))=0</formula>
    </cfRule>
  </conditionalFormatting>
  <conditionalFormatting sqref="C18:C33">
    <cfRule type="containsBlanks" dxfId="101" priority="3" stopIfTrue="1">
      <formula>LEN(TRIM(C18))=0</formula>
    </cfRule>
  </conditionalFormatting>
  <conditionalFormatting sqref="Z10">
    <cfRule type="containsBlanks" dxfId="100" priority="1" stopIfTrue="1">
      <formula>LEN(TRIM(Z10))=0</formula>
    </cfRule>
  </conditionalFormatting>
  <conditionalFormatting sqref="Z8:AI8">
    <cfRule type="containsBlanks" dxfId="99" priority="13" stopIfTrue="1">
      <formula>LEN(TRIM(Z8))=0</formula>
    </cfRule>
  </conditionalFormatting>
  <conditionalFormatting sqref="Z10">
    <cfRule type="containsBlanks" dxfId="98" priority="14" stopIfTrue="1">
      <formula>LEN(TRIM(Z10))=0</formula>
    </cfRule>
  </conditionalFormatting>
  <conditionalFormatting sqref="R10:T10">
    <cfRule type="containsBlanks" dxfId="97" priority="16" stopIfTrue="1">
      <formula>LEN(TRIM(R10))=0</formula>
    </cfRule>
  </conditionalFormatting>
  <conditionalFormatting sqref="F7:T7">
    <cfRule type="containsBlanks" dxfId="96" priority="17" stopIfTrue="1">
      <formula>LEN(TRIM(F7))=0</formula>
    </cfRule>
  </conditionalFormatting>
  <dataValidations count="11">
    <dataValidation type="list" allowBlank="1" sqref="K17:K33">
      <formula1>INDIRECT("交通機関名")</formula1>
    </dataValidation>
    <dataValidation type="list" allowBlank="1" showInputMessage="1" sqref="AG17:AG33">
      <formula1>"9800,10900"</formula1>
    </dataValidation>
    <dataValidation type="list" allowBlank="1" showInputMessage="1" showErrorMessage="1" errorTitle="確認" error="旅費基準をご確認ください" sqref="AA17:AA33">
      <formula1>"1100"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R10">
      <formula1>"駅,停留所"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A17:A33">
      <formula1>月</formula1>
    </dataValidation>
    <dataValidation type="list" allowBlank="1" sqref="F8">
      <formula1>移動拠点</formula1>
    </dataValidation>
    <dataValidation type="list" allowBlank="1" showInputMessage="1" showErrorMessage="1" sqref="Z8:AI8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A27" sqref="BA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95" priority="6" stopIfTrue="1">
      <formula>LEN(TRIM(E9))=0</formula>
    </cfRule>
  </conditionalFormatting>
  <conditionalFormatting sqref="F8">
    <cfRule type="containsBlanks" dxfId="94" priority="15" stopIfTrue="1">
      <formula>LEN(TRIM(F8))=0</formula>
    </cfRule>
  </conditionalFormatting>
  <conditionalFormatting sqref="E38:AI38">
    <cfRule type="containsBlanks" dxfId="93" priority="12" stopIfTrue="1">
      <formula>LEN(TRIM(E38))=0</formula>
    </cfRule>
  </conditionalFormatting>
  <conditionalFormatting sqref="K17:N33">
    <cfRule type="containsBlanks" dxfId="92" priority="11" stopIfTrue="1">
      <formula>LEN(TRIM(K17))=0</formula>
    </cfRule>
  </conditionalFormatting>
  <conditionalFormatting sqref="O17:W33">
    <cfRule type="containsBlanks" dxfId="91" priority="7" stopIfTrue="1">
      <formula>LEN(TRIM(O17))=0</formula>
    </cfRule>
  </conditionalFormatting>
  <conditionalFormatting sqref="AA17:AC33">
    <cfRule type="containsBlanks" dxfId="90" priority="8" stopIfTrue="1">
      <formula>LEN(TRIM(AA17))=0</formula>
    </cfRule>
  </conditionalFormatting>
  <conditionalFormatting sqref="AD17:AF33">
    <cfRule type="containsBlanks" dxfId="89" priority="9" stopIfTrue="1">
      <formula>LEN(TRIM(AD17))=0</formula>
    </cfRule>
  </conditionalFormatting>
  <conditionalFormatting sqref="AG17:AI33">
    <cfRule type="containsBlanks" dxfId="88" priority="10" stopIfTrue="1">
      <formula>LEN(TRIM(AG17))=0</formula>
    </cfRule>
  </conditionalFormatting>
  <conditionalFormatting sqref="A17">
    <cfRule type="containsBlanks" dxfId="87" priority="4" stopIfTrue="1">
      <formula>LEN(TRIM(A17))=0</formula>
    </cfRule>
  </conditionalFormatting>
  <conditionalFormatting sqref="C17">
    <cfRule type="containsBlanks" dxfId="86" priority="5" stopIfTrue="1">
      <formula>LEN(TRIM(C17))=0</formula>
    </cfRule>
  </conditionalFormatting>
  <conditionalFormatting sqref="A18:A33">
    <cfRule type="containsBlanks" dxfId="85" priority="2" stopIfTrue="1">
      <formula>LEN(TRIM(A18))=0</formula>
    </cfRule>
  </conditionalFormatting>
  <conditionalFormatting sqref="C18:C33">
    <cfRule type="containsBlanks" dxfId="84" priority="3" stopIfTrue="1">
      <formula>LEN(TRIM(C18))=0</formula>
    </cfRule>
  </conditionalFormatting>
  <conditionalFormatting sqref="Z10">
    <cfRule type="containsBlanks" dxfId="83" priority="1" stopIfTrue="1">
      <formula>LEN(TRIM(Z10))=0</formula>
    </cfRule>
  </conditionalFormatting>
  <conditionalFormatting sqref="Z8:AI8">
    <cfRule type="containsBlanks" dxfId="82" priority="13" stopIfTrue="1">
      <formula>LEN(TRIM(Z8))=0</formula>
    </cfRule>
  </conditionalFormatting>
  <conditionalFormatting sqref="Z10">
    <cfRule type="containsBlanks" dxfId="81" priority="14" stopIfTrue="1">
      <formula>LEN(TRIM(Z10))=0</formula>
    </cfRule>
  </conditionalFormatting>
  <conditionalFormatting sqref="R10:T10">
    <cfRule type="containsBlanks" dxfId="80" priority="16" stopIfTrue="1">
      <formula>LEN(TRIM(R10))=0</formula>
    </cfRule>
  </conditionalFormatting>
  <conditionalFormatting sqref="F7:T7">
    <cfRule type="containsBlanks" dxfId="79" priority="17" stopIfTrue="1">
      <formula>LEN(TRIM(F7))=0</formula>
    </cfRule>
  </conditionalFormatting>
  <dataValidations count="11">
    <dataValidation type="list" allowBlank="1" showInputMessage="1" showErrorMessage="1" sqref="Z8:AI8">
      <formula1>"あり,なし"</formula1>
    </dataValidation>
    <dataValidation type="list" allowBlank="1" sqref="F8">
      <formula1>移動拠点</formula1>
    </dataValidation>
    <dataValidation type="list" allowBlank="1" showInputMessage="1" showErrorMessage="1" sqref="A17:A33">
      <formula1>月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R10">
      <formula1>"駅,停留所"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errorTitle="確認" error="旅費基準をご確認ください" sqref="AA17:AA33">
      <formula1>"1100"</formula1>
    </dataValidation>
    <dataValidation type="list" allowBlank="1" showInputMessage="1" sqref="AG17:AG33">
      <formula1>"9800,10900"</formula1>
    </dataValidation>
    <dataValidation type="list" allowBlank="1" sqref="K17:K33">
      <formula1>INDIRECT("交通機関名")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AR371"/>
  <sheetViews>
    <sheetView showGridLines="0" tabSelected="1" view="pageBreakPreview" zoomScaleNormal="100" zoomScaleSheetLayoutView="100" workbookViewId="0">
      <selection activeCell="AO20" sqref="AO20"/>
    </sheetView>
  </sheetViews>
  <sheetFormatPr defaultColWidth="3.109375" defaultRowHeight="20.399999999999999" x14ac:dyDescent="0.4"/>
  <cols>
    <col min="1" max="5" width="3.109375" style="2" customWidth="1"/>
    <col min="6" max="7" width="3.109375" style="2"/>
    <col min="8" max="10" width="3.109375" style="2" customWidth="1"/>
    <col min="11" max="15" width="3.109375" style="2"/>
    <col min="16" max="17" width="3.109375" style="2" customWidth="1"/>
    <col min="18" max="18" width="3.109375" style="2"/>
    <col min="19" max="19" width="3.109375" style="2" customWidth="1"/>
    <col min="20" max="21" width="3.109375" style="2"/>
    <col min="22" max="22" width="3.109375" style="2" customWidth="1"/>
    <col min="23" max="23" width="3.109375" style="2"/>
    <col min="24" max="24" width="3.109375" style="2" customWidth="1"/>
    <col min="25" max="31" width="3.109375" style="2"/>
    <col min="32" max="32" width="3.109375" style="2" customWidth="1"/>
    <col min="33" max="33" width="0" style="2" hidden="1" customWidth="1"/>
    <col min="34" max="34" width="3.109375" style="2" customWidth="1"/>
    <col min="35" max="35" width="3.109375" style="2"/>
    <col min="36" max="36" width="3.109375" style="2" customWidth="1"/>
    <col min="37" max="37" width="3.109375" style="2"/>
    <col min="38" max="42" width="3.109375" style="2" customWidth="1"/>
    <col min="43" max="44" width="3.109375" style="2"/>
    <col min="45" max="46" width="3.109375" style="2" customWidth="1"/>
    <col min="47" max="51" width="3.109375" style="2"/>
    <col min="52" max="53" width="3.109375" style="2" customWidth="1"/>
    <col min="54" max="54" width="3.109375" style="2"/>
    <col min="55" max="55" width="3.109375" style="2" customWidth="1"/>
    <col min="56" max="57" width="3.109375" style="2"/>
    <col min="58" max="58" width="3.109375" style="2" customWidth="1"/>
    <col min="59" max="59" width="3.109375" style="2"/>
    <col min="60" max="60" width="3.109375" style="2" customWidth="1"/>
    <col min="61" max="16384" width="3.109375" style="2"/>
  </cols>
  <sheetData>
    <row r="1" spans="1:34" s="17" customFormat="1" ht="23.95" customHeight="1" x14ac:dyDescent="0.4">
      <c r="A1" s="285" t="s">
        <v>0</v>
      </c>
      <c r="B1" s="285"/>
      <c r="C1" s="285"/>
      <c r="D1" s="296" t="s">
        <v>711</v>
      </c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18"/>
      <c r="AE1" s="18"/>
      <c r="AF1" s="18"/>
    </row>
    <row r="2" spans="1:34" s="17" customFormat="1" ht="23.95" customHeight="1" x14ac:dyDescent="0.4"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19"/>
      <c r="AE2" s="19"/>
      <c r="AF2" s="19"/>
    </row>
    <row r="3" spans="1:34" s="20" customFormat="1" ht="14.3" customHeight="1" x14ac:dyDescent="0.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34" s="18" customFormat="1" ht="22.75" customHeight="1" thickBot="1" x14ac:dyDescent="0.45">
      <c r="A4" s="208" t="s">
        <v>383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10"/>
    </row>
    <row r="5" spans="1:34" s="22" customFormat="1" ht="21.75" customHeight="1" x14ac:dyDescent="0.45">
      <c r="A5" s="286" t="s">
        <v>186</v>
      </c>
      <c r="B5" s="287"/>
      <c r="C5" s="287"/>
      <c r="D5" s="288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3"/>
    </row>
    <row r="6" spans="1:34" s="23" customFormat="1" ht="48.75" customHeight="1" x14ac:dyDescent="0.4">
      <c r="A6" s="289" t="s">
        <v>2</v>
      </c>
      <c r="B6" s="290"/>
      <c r="C6" s="290"/>
      <c r="D6" s="291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5"/>
    </row>
    <row r="7" spans="1:34" s="23" customFormat="1" ht="27" customHeight="1" x14ac:dyDescent="0.4">
      <c r="A7" s="257" t="s">
        <v>6</v>
      </c>
      <c r="B7" s="258"/>
      <c r="C7" s="258"/>
      <c r="D7" s="259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54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6"/>
    </row>
    <row r="8" spans="1:34" s="23" customFormat="1" ht="14.95" customHeight="1" x14ac:dyDescent="0.4">
      <c r="A8" s="211" t="s">
        <v>1</v>
      </c>
      <c r="B8" s="212"/>
      <c r="C8" s="212"/>
      <c r="D8" s="213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2"/>
      <c r="Q8" s="249" t="s">
        <v>455</v>
      </c>
      <c r="R8" s="250"/>
      <c r="S8" s="250"/>
      <c r="T8" s="250"/>
      <c r="U8" s="250"/>
      <c r="V8" s="250"/>
      <c r="W8" s="250"/>
      <c r="X8" s="250" t="s">
        <v>456</v>
      </c>
      <c r="Y8" s="250"/>
      <c r="Z8" s="250"/>
      <c r="AA8" s="250"/>
      <c r="AB8" s="250"/>
      <c r="AC8" s="250" t="s">
        <v>457</v>
      </c>
      <c r="AD8" s="250"/>
      <c r="AE8" s="250"/>
      <c r="AF8" s="251"/>
    </row>
    <row r="9" spans="1:34" s="23" customFormat="1" ht="27" customHeight="1" x14ac:dyDescent="0.4">
      <c r="A9" s="277"/>
      <c r="B9" s="278"/>
      <c r="C9" s="278"/>
      <c r="D9" s="279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4"/>
      <c r="Q9" s="252" t="str">
        <f>IFERROR(VLOOKUP(LEFT($E$8,2),選択肢!$AL$3:$AM$15,2,0),"")</f>
        <v/>
      </c>
      <c r="R9" s="253"/>
      <c r="S9" s="253"/>
      <c r="T9" s="253"/>
      <c r="U9" s="253"/>
      <c r="V9" s="253"/>
      <c r="W9" s="253"/>
      <c r="X9" s="244" t="str">
        <f>IFERROR(VLOOKUP(MID($E$8,3,2),選択肢!$AN$3:$AO$49,2,0),"")</f>
        <v/>
      </c>
      <c r="Y9" s="245"/>
      <c r="Z9" s="245"/>
      <c r="AA9" s="245"/>
      <c r="AB9" s="246"/>
      <c r="AC9" s="247" t="str">
        <f>IFERROR(VLOOKUP(MID($E$8,5,1),選択肢!$AP$3:$AQ$5,2,0),"")</f>
        <v/>
      </c>
      <c r="AD9" s="247"/>
      <c r="AE9" s="247"/>
      <c r="AF9" s="248"/>
    </row>
    <row r="10" spans="1:34" s="23" customFormat="1" ht="27" customHeight="1" x14ac:dyDescent="0.4">
      <c r="A10" s="266" t="s">
        <v>3</v>
      </c>
      <c r="B10" s="267"/>
      <c r="C10" s="267"/>
      <c r="D10" s="268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4"/>
    </row>
    <row r="11" spans="1:34" s="23" customFormat="1" ht="27" customHeight="1" x14ac:dyDescent="0.4">
      <c r="A11" s="269"/>
      <c r="B11" s="270"/>
      <c r="C11" s="270"/>
      <c r="D11" s="271"/>
      <c r="E11" s="265"/>
      <c r="F11" s="265"/>
      <c r="G11" s="207" t="s">
        <v>238</v>
      </c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57" t="str">
        <f>IF(AF11=TRUE,"引継ぎOK","")</f>
        <v/>
      </c>
      <c r="AF11" s="58" t="b">
        <v>0</v>
      </c>
    </row>
    <row r="12" spans="1:34" s="23" customFormat="1" ht="27" customHeight="1" x14ac:dyDescent="0.4">
      <c r="A12" s="260" t="s">
        <v>4</v>
      </c>
      <c r="B12" s="261"/>
      <c r="C12" s="261"/>
      <c r="D12" s="262"/>
      <c r="E12" s="272"/>
      <c r="F12" s="272"/>
      <c r="G12" s="272"/>
      <c r="H12" s="24" t="s">
        <v>239</v>
      </c>
      <c r="I12" s="272"/>
      <c r="J12" s="272"/>
      <c r="K12" s="272"/>
      <c r="L12" s="272"/>
      <c r="M12" s="24" t="s">
        <v>239</v>
      </c>
      <c r="N12" s="272"/>
      <c r="O12" s="272"/>
      <c r="P12" s="273"/>
      <c r="Q12" s="274" t="s">
        <v>240</v>
      </c>
      <c r="R12" s="261"/>
      <c r="S12" s="261"/>
      <c r="T12" s="262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6"/>
      <c r="AG12" s="23" t="str">
        <f>E12&amp;"-"&amp;I12&amp;"-"&amp;N12</f>
        <v>--</v>
      </c>
      <c r="AH12" s="25"/>
    </row>
    <row r="13" spans="1:34" s="23" customFormat="1" ht="27" customHeight="1" x14ac:dyDescent="0.4">
      <c r="A13" s="260" t="s">
        <v>187</v>
      </c>
      <c r="B13" s="261"/>
      <c r="C13" s="261"/>
      <c r="D13" s="262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1"/>
      <c r="AH13" s="25"/>
    </row>
    <row r="14" spans="1:34" s="23" customFormat="1" ht="27" customHeight="1" x14ac:dyDescent="0.4">
      <c r="A14" s="233" t="s">
        <v>241</v>
      </c>
      <c r="B14" s="234"/>
      <c r="C14" s="234"/>
      <c r="D14" s="235"/>
      <c r="E14" s="236"/>
      <c r="F14" s="236"/>
      <c r="G14" s="236"/>
      <c r="H14" s="236"/>
      <c r="I14" s="236"/>
      <c r="J14" s="236"/>
      <c r="K14" s="236"/>
      <c r="L14" s="236"/>
      <c r="M14" s="236"/>
      <c r="N14" s="231" t="s">
        <v>44</v>
      </c>
      <c r="O14" s="231"/>
      <c r="P14" s="232"/>
      <c r="Q14" s="237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9"/>
    </row>
    <row r="15" spans="1:34" s="18" customFormat="1" ht="66.75" customHeight="1" thickBot="1" x14ac:dyDescent="0.45">
      <c r="A15" s="226" t="s">
        <v>379</v>
      </c>
      <c r="B15" s="227"/>
      <c r="C15" s="227"/>
      <c r="D15" s="228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30"/>
    </row>
    <row r="17" spans="1:32" ht="22.75" customHeight="1" thickBot="1" x14ac:dyDescent="0.45">
      <c r="A17" s="208" t="s">
        <v>384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10"/>
    </row>
    <row r="18" spans="1:32" ht="27.7" customHeight="1" x14ac:dyDescent="0.4">
      <c r="A18" s="217" t="s">
        <v>11</v>
      </c>
      <c r="B18" s="218"/>
      <c r="C18" s="218"/>
      <c r="D18" s="219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1" t="str">
        <f>IF(E18="文化施設等","施設名","")</f>
        <v/>
      </c>
      <c r="R18" s="222"/>
      <c r="S18" s="222"/>
      <c r="T18" s="222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300"/>
    </row>
    <row r="19" spans="1:32" ht="27.7" customHeight="1" x14ac:dyDescent="0.4">
      <c r="A19" s="223" t="s">
        <v>413</v>
      </c>
      <c r="B19" s="224"/>
      <c r="C19" s="224"/>
      <c r="D19" s="225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3" t="str">
        <f>IF(E19="あり","参加校名","")</f>
        <v/>
      </c>
      <c r="R19" s="224"/>
      <c r="S19" s="224"/>
      <c r="T19" s="224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8"/>
    </row>
    <row r="20" spans="1:32" ht="27.7" customHeight="1" x14ac:dyDescent="0.4">
      <c r="A20" s="211" t="s">
        <v>12</v>
      </c>
      <c r="B20" s="212"/>
      <c r="C20" s="212"/>
      <c r="D20" s="213"/>
      <c r="E20" s="331" t="s">
        <v>13</v>
      </c>
      <c r="F20" s="332"/>
      <c r="G20" s="333"/>
      <c r="H20" s="337"/>
      <c r="I20" s="338"/>
      <c r="J20" s="338"/>
      <c r="K20" s="338"/>
      <c r="L20" s="338"/>
      <c r="M20" s="338"/>
      <c r="N20" s="338"/>
      <c r="O20" s="338"/>
      <c r="P20" s="339"/>
      <c r="Q20" s="323" t="s">
        <v>729</v>
      </c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5"/>
    </row>
    <row r="21" spans="1:32" ht="27.7" customHeight="1" x14ac:dyDescent="0.4">
      <c r="A21" s="214"/>
      <c r="B21" s="215"/>
      <c r="C21" s="215"/>
      <c r="D21" s="216"/>
      <c r="E21" s="334" t="s">
        <v>14</v>
      </c>
      <c r="F21" s="335"/>
      <c r="G21" s="336"/>
      <c r="H21" s="340"/>
      <c r="I21" s="341"/>
      <c r="J21" s="341"/>
      <c r="K21" s="341"/>
      <c r="L21" s="341"/>
      <c r="M21" s="341"/>
      <c r="N21" s="341"/>
      <c r="O21" s="341"/>
      <c r="P21" s="342"/>
      <c r="Q21" s="278" t="str">
        <f>IF(RIGHT(H21,3)="その他","その他の場合","")</f>
        <v/>
      </c>
      <c r="R21" s="278"/>
      <c r="S21" s="278"/>
      <c r="T21" s="278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30"/>
    </row>
    <row r="22" spans="1:32" ht="27.7" customHeight="1" x14ac:dyDescent="0.4">
      <c r="A22" s="223" t="s">
        <v>15</v>
      </c>
      <c r="B22" s="224"/>
      <c r="C22" s="224"/>
      <c r="D22" s="225"/>
      <c r="E22" s="326">
        <f>【様式４】経費計画書!$C$5</f>
        <v>0</v>
      </c>
      <c r="F22" s="327"/>
      <c r="G22" s="327"/>
      <c r="H22" s="327"/>
      <c r="I22" s="327"/>
      <c r="J22" s="231" t="s">
        <v>16</v>
      </c>
      <c r="K22" s="231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328"/>
      <c r="AD22" s="328"/>
      <c r="AE22" s="328"/>
      <c r="AF22" s="328"/>
    </row>
    <row r="23" spans="1:32" ht="27.7" customHeight="1" x14ac:dyDescent="0.4">
      <c r="A23" s="312" t="s">
        <v>385</v>
      </c>
      <c r="B23" s="313"/>
      <c r="C23" s="313"/>
      <c r="D23" s="314"/>
      <c r="E23" s="307" t="str">
        <f>【様式２】被派遣者略歴表!$AG$14</f>
        <v/>
      </c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21" t="s">
        <v>388</v>
      </c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2"/>
    </row>
    <row r="24" spans="1:32" ht="27.7" customHeight="1" x14ac:dyDescent="0.4">
      <c r="A24" s="308" t="s">
        <v>17</v>
      </c>
      <c r="B24" s="309"/>
      <c r="C24" s="309"/>
      <c r="D24" s="310"/>
      <c r="E24" s="319" t="str">
        <f>IF(【様式２】被派遣者略歴表!$E$6="","",【様式２】被派遣者略歴表!$E$6)</f>
        <v/>
      </c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20"/>
    </row>
    <row r="25" spans="1:32" ht="27.7" customHeight="1" x14ac:dyDescent="0.4">
      <c r="A25" s="211" t="s">
        <v>18</v>
      </c>
      <c r="B25" s="212"/>
      <c r="C25" s="212"/>
      <c r="D25" s="213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5" t="str">
        <f>IF($E$25="その他","その他の場合","")</f>
        <v/>
      </c>
      <c r="R25" s="316"/>
      <c r="S25" s="316"/>
      <c r="T25" s="316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8"/>
    </row>
    <row r="26" spans="1:32" ht="27.7" customHeight="1" thickBot="1" x14ac:dyDescent="0.45">
      <c r="A26" s="301"/>
      <c r="B26" s="302"/>
      <c r="C26" s="302"/>
      <c r="D26" s="303"/>
      <c r="E26" s="304"/>
      <c r="F26" s="304"/>
      <c r="G26" s="305" t="s">
        <v>381</v>
      </c>
      <c r="H26" s="305"/>
      <c r="I26" s="305"/>
      <c r="J26" s="305"/>
      <c r="K26" s="305"/>
      <c r="L26" s="305"/>
      <c r="M26" s="305"/>
      <c r="N26" s="305"/>
      <c r="O26" s="305"/>
      <c r="P26" s="305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59" t="str">
        <f>IF(AF26=TRUE,"連携OK","")</f>
        <v/>
      </c>
      <c r="AF26" s="60" t="b">
        <v>0</v>
      </c>
    </row>
    <row r="75" spans="42:44" ht="27.85" x14ac:dyDescent="0.45">
      <c r="AP75" s="2" ph="1"/>
      <c r="AQ75" s="2" ph="1"/>
      <c r="AR75" s="2" ph="1"/>
    </row>
    <row r="76" spans="42:44" ht="27.85" x14ac:dyDescent="0.45">
      <c r="AP76" s="2" ph="1"/>
      <c r="AQ76" s="2" ph="1"/>
      <c r="AR76" s="2" ph="1"/>
    </row>
    <row r="77" spans="42:44" ht="27.85" x14ac:dyDescent="0.45">
      <c r="AP77" s="2" ph="1"/>
      <c r="AQ77" s="2" ph="1"/>
      <c r="AR77" s="2" ph="1"/>
    </row>
    <row r="78" spans="42:44" ht="27.85" x14ac:dyDescent="0.45">
      <c r="AP78" s="2" ph="1"/>
      <c r="AQ78" s="2" ph="1"/>
      <c r="AR78" s="2" ph="1"/>
    </row>
    <row r="80" spans="42:44" ht="27.85" x14ac:dyDescent="0.45">
      <c r="AP80" s="2" ph="1"/>
      <c r="AQ80" s="2" ph="1"/>
      <c r="AR80" s="2" ph="1"/>
    </row>
    <row r="81" spans="42:44" ht="27.85" x14ac:dyDescent="0.45">
      <c r="AP81" s="2" ph="1"/>
      <c r="AQ81" s="2" ph="1"/>
      <c r="AR81" s="2" ph="1"/>
    </row>
    <row r="82" spans="42:44" ht="27.85" x14ac:dyDescent="0.45">
      <c r="AP82" s="2" ph="1"/>
      <c r="AQ82" s="2" ph="1"/>
      <c r="AR82" s="2" ph="1"/>
    </row>
    <row r="83" spans="42:44" ht="27.85" x14ac:dyDescent="0.45">
      <c r="AP83" s="2" ph="1"/>
      <c r="AQ83" s="2" ph="1"/>
      <c r="AR83" s="2" ph="1"/>
    </row>
    <row r="84" spans="42:44" ht="27.85" x14ac:dyDescent="0.45">
      <c r="AP84" s="2" ph="1"/>
      <c r="AQ84" s="2" ph="1"/>
      <c r="AR84" s="2" ph="1"/>
    </row>
    <row r="85" spans="42:44" ht="27.85" x14ac:dyDescent="0.45">
      <c r="AP85" s="2" ph="1"/>
      <c r="AQ85" s="2" ph="1"/>
      <c r="AR85" s="2" ph="1"/>
    </row>
    <row r="86" spans="42:44" ht="27.85" x14ac:dyDescent="0.45">
      <c r="AP86" s="2" ph="1"/>
      <c r="AQ86" s="2" ph="1"/>
      <c r="AR86" s="2" ph="1"/>
    </row>
    <row r="87" spans="42:44" ht="27.85" x14ac:dyDescent="0.45">
      <c r="AP87" s="2" ph="1"/>
      <c r="AQ87" s="2" ph="1"/>
      <c r="AR87" s="2" ph="1"/>
    </row>
    <row r="88" spans="42:44" ht="27.85" x14ac:dyDescent="0.45">
      <c r="AP88" s="2" ph="1"/>
      <c r="AQ88" s="2" ph="1"/>
      <c r="AR88" s="2" ph="1"/>
    </row>
    <row r="89" spans="42:44" ht="27.85" x14ac:dyDescent="0.45">
      <c r="AP89" s="2" ph="1"/>
      <c r="AQ89" s="2" ph="1"/>
      <c r="AR89" s="2" ph="1"/>
    </row>
    <row r="90" spans="42:44" ht="27.85" x14ac:dyDescent="0.45">
      <c r="AP90" s="2" ph="1"/>
      <c r="AQ90" s="2" ph="1"/>
      <c r="AR90" s="2" ph="1"/>
    </row>
    <row r="91" spans="42:44" ht="27.85" x14ac:dyDescent="0.45">
      <c r="AP91" s="2" ph="1"/>
      <c r="AQ91" s="2" ph="1"/>
      <c r="AR91" s="2" ph="1"/>
    </row>
    <row r="92" spans="42:44" ht="27.85" x14ac:dyDescent="0.45">
      <c r="AP92" s="2" ph="1"/>
      <c r="AQ92" s="2" ph="1"/>
      <c r="AR92" s="2" ph="1"/>
    </row>
    <row r="93" spans="42:44" ht="27.85" x14ac:dyDescent="0.45">
      <c r="AP93" s="2" ph="1"/>
      <c r="AQ93" s="2" ph="1"/>
      <c r="AR93" s="2" ph="1"/>
    </row>
    <row r="94" spans="42:44" ht="27.85" x14ac:dyDescent="0.45">
      <c r="AP94" s="2" ph="1"/>
      <c r="AQ94" s="2" ph="1"/>
      <c r="AR94" s="2" ph="1"/>
    </row>
    <row r="95" spans="42:44" ht="27.85" x14ac:dyDescent="0.45">
      <c r="AP95" s="2" ph="1"/>
      <c r="AQ95" s="2" ph="1"/>
      <c r="AR95" s="2" ph="1"/>
    </row>
    <row r="96" spans="42:44" ht="27.85" x14ac:dyDescent="0.45">
      <c r="AP96" s="2" ph="1"/>
      <c r="AQ96" s="2" ph="1"/>
      <c r="AR96" s="2" ph="1"/>
    </row>
    <row r="97" spans="42:44" ht="27.85" x14ac:dyDescent="0.45">
      <c r="AP97" s="2" ph="1"/>
      <c r="AQ97" s="2" ph="1"/>
      <c r="AR97" s="2" ph="1"/>
    </row>
    <row r="98" spans="42:44" ht="27.85" x14ac:dyDescent="0.45">
      <c r="AP98" s="2" ph="1"/>
      <c r="AQ98" s="2" ph="1"/>
      <c r="AR98" s="2" ph="1"/>
    </row>
    <row r="99" spans="42:44" ht="27.85" x14ac:dyDescent="0.45">
      <c r="AP99" s="2" ph="1"/>
      <c r="AQ99" s="2" ph="1"/>
      <c r="AR99" s="2" ph="1"/>
    </row>
    <row r="100" spans="42:44" ht="27.85" x14ac:dyDescent="0.45">
      <c r="AP100" s="2" ph="1"/>
      <c r="AQ100" s="2" ph="1"/>
      <c r="AR100" s="2" ph="1"/>
    </row>
    <row r="101" spans="42:44" ht="27.85" x14ac:dyDescent="0.45">
      <c r="AP101" s="2" ph="1"/>
      <c r="AQ101" s="2" ph="1"/>
      <c r="AR101" s="2" ph="1"/>
    </row>
    <row r="102" spans="42:44" ht="27.85" x14ac:dyDescent="0.45">
      <c r="AP102" s="2" ph="1"/>
      <c r="AQ102" s="2" ph="1"/>
      <c r="AR102" s="2" ph="1"/>
    </row>
    <row r="103" spans="42:44" ht="27.85" x14ac:dyDescent="0.45">
      <c r="AP103" s="2" ph="1"/>
      <c r="AQ103" s="2" ph="1"/>
      <c r="AR103" s="2" ph="1"/>
    </row>
    <row r="104" spans="42:44" ht="27.85" x14ac:dyDescent="0.45">
      <c r="AP104" s="2" ph="1"/>
      <c r="AQ104" s="2" ph="1"/>
      <c r="AR104" s="2" ph="1"/>
    </row>
    <row r="106" spans="42:44" ht="27.85" x14ac:dyDescent="0.45">
      <c r="AP106" s="2" ph="1"/>
      <c r="AQ106" s="2" ph="1"/>
      <c r="AR106" s="2" ph="1"/>
    </row>
    <row r="109" spans="42:44" ht="27.85" x14ac:dyDescent="0.45">
      <c r="AP109" s="2" ph="1"/>
      <c r="AQ109" s="2" ph="1"/>
      <c r="AR109" s="2" ph="1"/>
    </row>
    <row r="110" spans="42:44" ht="27.85" x14ac:dyDescent="0.45">
      <c r="AP110" s="2" ph="1"/>
      <c r="AQ110" s="2" ph="1"/>
      <c r="AR110" s="2" ph="1"/>
    </row>
    <row r="112" spans="42:44" ht="27.85" x14ac:dyDescent="0.45">
      <c r="AP112" s="2" ph="1"/>
      <c r="AQ112" s="2" ph="1"/>
      <c r="AR112" s="2" ph="1"/>
    </row>
    <row r="114" spans="5:44" ht="27.85" x14ac:dyDescent="0.45">
      <c r="AP114" s="2" ph="1"/>
      <c r="AQ114" s="2" ph="1"/>
      <c r="AR114" s="2" ph="1"/>
    </row>
    <row r="115" spans="5:44" ht="27.85" x14ac:dyDescent="0.45">
      <c r="AP115" s="2" ph="1"/>
      <c r="AQ115" s="2" ph="1"/>
      <c r="AR115" s="2" ph="1"/>
    </row>
    <row r="116" spans="5:44" ht="27.85" x14ac:dyDescent="0.45">
      <c r="AP116" s="2" ph="1"/>
      <c r="AQ116" s="2" ph="1"/>
      <c r="AR116" s="2" ph="1"/>
    </row>
    <row r="117" spans="5:44" ht="27.85" x14ac:dyDescent="0.45">
      <c r="AP117" s="2" ph="1"/>
      <c r="AQ117" s="2" ph="1"/>
      <c r="AR117" s="2" ph="1"/>
    </row>
    <row r="119" spans="5:44" ht="27.85" x14ac:dyDescent="0.45">
      <c r="AP119" s="2" ph="1"/>
      <c r="AQ119" s="2" ph="1"/>
      <c r="AR119" s="2" ph="1"/>
    </row>
    <row r="120" spans="5:44" ht="27.85" x14ac:dyDescent="0.45">
      <c r="E120" s="2" ph="1"/>
      <c r="F120" s="2" ph="1"/>
      <c r="G120" s="2" ph="1"/>
      <c r="AP120" s="2" ph="1"/>
      <c r="AQ120" s="2" ph="1"/>
      <c r="AR120" s="2" ph="1"/>
    </row>
    <row r="121" spans="5:44" ht="27.85" x14ac:dyDescent="0.45">
      <c r="E121" s="2" ph="1"/>
      <c r="F121" s="2" ph="1"/>
      <c r="G121" s="2" ph="1"/>
      <c r="AP121" s="2" ph="1"/>
      <c r="AQ121" s="2" ph="1"/>
      <c r="AR121" s="2" ph="1"/>
    </row>
    <row r="122" spans="5:44" ht="27.85" x14ac:dyDescent="0.45">
      <c r="E122" s="2" ph="1"/>
      <c r="F122" s="2" ph="1"/>
      <c r="G122" s="2" ph="1"/>
      <c r="AP122" s="2" ph="1"/>
      <c r="AQ122" s="2" ph="1"/>
      <c r="AR122" s="2" ph="1"/>
    </row>
    <row r="123" spans="5:44" ht="27.85" x14ac:dyDescent="0.45">
      <c r="E123" s="2" ph="1"/>
      <c r="F123" s="2" ph="1"/>
      <c r="G123" s="2" ph="1"/>
      <c r="AP123" s="2" ph="1"/>
      <c r="AQ123" s="2" ph="1"/>
      <c r="AR123" s="2" ph="1"/>
    </row>
    <row r="124" spans="5:44" ht="27.85" x14ac:dyDescent="0.45">
      <c r="E124" s="2" ph="1"/>
      <c r="F124" s="2" ph="1"/>
      <c r="G124" s="2" ph="1"/>
      <c r="AP124" s="2" ph="1"/>
      <c r="AQ124" s="2" ph="1"/>
      <c r="AR124" s="2" ph="1"/>
    </row>
    <row r="125" spans="5:44" ht="27.85" x14ac:dyDescent="0.45">
      <c r="E125" s="2" ph="1"/>
      <c r="F125" s="2" ph="1"/>
      <c r="G125" s="2" ph="1"/>
      <c r="AP125" s="2" ph="1"/>
      <c r="AQ125" s="2" ph="1"/>
      <c r="AR125" s="2" ph="1"/>
    </row>
    <row r="127" spans="5:44" ht="27.85" x14ac:dyDescent="0.45">
      <c r="E127" s="2" ph="1"/>
      <c r="F127" s="2" ph="1"/>
      <c r="G127" s="2" ph="1"/>
      <c r="AP127" s="2" ph="1"/>
      <c r="AQ127" s="2" ph="1"/>
      <c r="AR127" s="2" ph="1"/>
    </row>
    <row r="129" spans="5:44" ht="27.85" x14ac:dyDescent="0.45">
      <c r="E129" s="2" ph="1"/>
      <c r="F129" s="2" ph="1"/>
      <c r="G129" s="2" ph="1"/>
      <c r="AP129" s="2" ph="1"/>
      <c r="AQ129" s="2" ph="1"/>
      <c r="AR129" s="2" ph="1"/>
    </row>
    <row r="130" spans="5:44" ht="27.85" x14ac:dyDescent="0.45">
      <c r="E130" s="2" ph="1"/>
      <c r="F130" s="2" ph="1"/>
      <c r="G130" s="2" ph="1"/>
      <c r="AP130" s="2" ph="1"/>
      <c r="AQ130" s="2" ph="1"/>
      <c r="AR130" s="2" ph="1"/>
    </row>
    <row r="131" spans="5:44" ht="27.85" x14ac:dyDescent="0.45">
      <c r="E131" s="2" ph="1"/>
      <c r="F131" s="2" ph="1"/>
      <c r="G131" s="2" ph="1"/>
      <c r="AP131" s="2" ph="1"/>
      <c r="AQ131" s="2" ph="1"/>
      <c r="AR131" s="2" ph="1"/>
    </row>
    <row r="132" spans="5:44" ht="27.85" x14ac:dyDescent="0.45">
      <c r="E132" s="2" ph="1"/>
      <c r="F132" s="2" ph="1"/>
      <c r="G132" s="2" ph="1"/>
      <c r="AP132" s="2" ph="1"/>
      <c r="AQ132" s="2" ph="1"/>
      <c r="AR132" s="2" ph="1"/>
    </row>
    <row r="133" spans="5:44" ht="27.85" x14ac:dyDescent="0.45">
      <c r="E133" s="2" ph="1"/>
      <c r="F133" s="2" ph="1"/>
      <c r="G133" s="2" ph="1"/>
      <c r="AP133" s="2" ph="1"/>
      <c r="AQ133" s="2" ph="1"/>
      <c r="AR133" s="2" ph="1"/>
    </row>
    <row r="135" spans="5:44" ht="27.85" x14ac:dyDescent="0.45">
      <c r="E135" s="2" ph="1"/>
      <c r="F135" s="2" ph="1"/>
      <c r="G135" s="2" ph="1"/>
      <c r="AP135" s="2" ph="1"/>
      <c r="AQ135" s="2" ph="1"/>
      <c r="AR135" s="2" ph="1"/>
    </row>
    <row r="136" spans="5:44" ht="27.85" x14ac:dyDescent="0.45">
      <c r="E136" s="2" ph="1"/>
      <c r="F136" s="2" ph="1"/>
      <c r="G136" s="2" ph="1"/>
      <c r="AP136" s="2" ph="1"/>
      <c r="AQ136" s="2" ph="1"/>
      <c r="AR136" s="2" ph="1"/>
    </row>
    <row r="137" spans="5:44" ht="27.85" x14ac:dyDescent="0.45">
      <c r="E137" s="2" ph="1"/>
      <c r="F137" s="2" ph="1"/>
      <c r="G137" s="2" ph="1"/>
      <c r="AP137" s="2" ph="1"/>
      <c r="AQ137" s="2" ph="1"/>
      <c r="AR137" s="2" ph="1"/>
    </row>
    <row r="138" spans="5:44" ht="27.85" x14ac:dyDescent="0.45">
      <c r="E138" s="2" ph="1"/>
      <c r="F138" s="2" ph="1"/>
      <c r="G138" s="2" ph="1"/>
      <c r="AP138" s="2" ph="1"/>
      <c r="AQ138" s="2" ph="1"/>
      <c r="AR138" s="2" ph="1"/>
    </row>
    <row r="139" spans="5:44" ht="27.85" x14ac:dyDescent="0.45">
      <c r="E139" s="2" ph="1"/>
      <c r="F139" s="2" ph="1"/>
      <c r="G139" s="2" ph="1"/>
      <c r="AP139" s="2" ph="1"/>
      <c r="AQ139" s="2" ph="1"/>
      <c r="AR139" s="2" ph="1"/>
    </row>
    <row r="140" spans="5:44" ht="27.85" x14ac:dyDescent="0.45">
      <c r="E140" s="2" ph="1"/>
      <c r="F140" s="2" ph="1"/>
      <c r="G140" s="2" ph="1"/>
      <c r="AP140" s="2" ph="1"/>
      <c r="AQ140" s="2" ph="1"/>
      <c r="AR140" s="2" ph="1"/>
    </row>
    <row r="141" spans="5:44" ht="27.85" x14ac:dyDescent="0.45">
      <c r="E141" s="2" ph="1"/>
      <c r="F141" s="2" ph="1"/>
      <c r="G141" s="2" ph="1"/>
      <c r="AP141" s="2" ph="1"/>
      <c r="AQ141" s="2" ph="1"/>
      <c r="AR141" s="2" ph="1"/>
    </row>
    <row r="143" spans="5:44" ht="27.85" x14ac:dyDescent="0.45">
      <c r="E143" s="2" ph="1"/>
      <c r="F143" s="2" ph="1"/>
      <c r="G143" s="2" ph="1"/>
      <c r="AP143" s="2" ph="1"/>
      <c r="AQ143" s="2" ph="1"/>
      <c r="AR143" s="2" ph="1"/>
    </row>
    <row r="144" spans="5:44" ht="27.85" x14ac:dyDescent="0.45">
      <c r="E144" s="2" ph="1"/>
      <c r="F144" s="2" ph="1"/>
      <c r="G144" s="2" ph="1"/>
      <c r="AP144" s="2" ph="1"/>
      <c r="AQ144" s="2" ph="1"/>
      <c r="AR144" s="2" ph="1"/>
    </row>
    <row r="145" spans="5:44" ht="27.85" x14ac:dyDescent="0.45">
      <c r="E145" s="2" ph="1"/>
      <c r="F145" s="2" ph="1"/>
      <c r="G145" s="2" ph="1"/>
      <c r="AP145" s="2" ph="1"/>
      <c r="AQ145" s="2" ph="1"/>
      <c r="AR145" s="2" ph="1"/>
    </row>
    <row r="146" spans="5:44" ht="27.85" x14ac:dyDescent="0.45">
      <c r="E146" s="2" ph="1"/>
      <c r="F146" s="2" ph="1"/>
      <c r="G146" s="2" ph="1"/>
      <c r="AP146" s="2" ph="1"/>
      <c r="AQ146" s="2" ph="1"/>
      <c r="AR146" s="2" ph="1"/>
    </row>
    <row r="147" spans="5:44" ht="27.85" x14ac:dyDescent="0.45">
      <c r="E147" s="2" ph="1"/>
      <c r="F147" s="2" ph="1"/>
      <c r="G147" s="2" ph="1"/>
      <c r="AP147" s="2" ph="1"/>
      <c r="AQ147" s="2" ph="1"/>
      <c r="AR147" s="2" ph="1"/>
    </row>
    <row r="149" spans="5:44" ht="27.85" x14ac:dyDescent="0.45">
      <c r="E149" s="2" ph="1"/>
      <c r="F149" s="2" ph="1"/>
      <c r="G149" s="2" ph="1"/>
      <c r="AP149" s="2" ph="1"/>
      <c r="AQ149" s="2" ph="1"/>
      <c r="AR149" s="2" ph="1"/>
    </row>
    <row r="150" spans="5:44" ht="27.85" x14ac:dyDescent="0.45">
      <c r="E150" s="2" ph="1"/>
      <c r="F150" s="2" ph="1"/>
      <c r="G150" s="2" ph="1"/>
      <c r="AP150" s="2" ph="1"/>
      <c r="AQ150" s="2" ph="1"/>
      <c r="AR150" s="2" ph="1"/>
    </row>
    <row r="151" spans="5:44" ht="27.85" x14ac:dyDescent="0.45">
      <c r="E151" s="2" ph="1"/>
      <c r="F151" s="2" ph="1"/>
      <c r="G151" s="2" ph="1"/>
      <c r="AP151" s="2" ph="1"/>
      <c r="AQ151" s="2" ph="1"/>
      <c r="AR151" s="2" ph="1"/>
    </row>
    <row r="152" spans="5:44" ht="27.85" x14ac:dyDescent="0.45">
      <c r="E152" s="2" ph="1"/>
      <c r="F152" s="2" ph="1"/>
      <c r="G152" s="2" ph="1"/>
      <c r="AP152" s="2" ph="1"/>
      <c r="AQ152" s="2" ph="1"/>
      <c r="AR152" s="2" ph="1"/>
    </row>
    <row r="153" spans="5:44" ht="27.85" x14ac:dyDescent="0.45">
      <c r="E153" s="2" ph="1"/>
      <c r="F153" s="2" ph="1"/>
      <c r="G153" s="2" ph="1"/>
      <c r="AP153" s="2" ph="1"/>
      <c r="AQ153" s="2" ph="1"/>
      <c r="AR153" s="2" ph="1"/>
    </row>
    <row r="154" spans="5:44" ht="27.85" x14ac:dyDescent="0.45">
      <c r="E154" s="2" ph="1"/>
      <c r="F154" s="2" ph="1"/>
      <c r="G154" s="2" ph="1"/>
      <c r="AP154" s="2" ph="1"/>
      <c r="AQ154" s="2" ph="1"/>
      <c r="AR154" s="2" ph="1"/>
    </row>
    <row r="155" spans="5:44" ht="27.85" x14ac:dyDescent="0.45">
      <c r="E155" s="2" ph="1"/>
      <c r="F155" s="2" ph="1"/>
      <c r="G155" s="2" ph="1"/>
      <c r="AP155" s="2" ph="1"/>
      <c r="AQ155" s="2" ph="1"/>
      <c r="AR155" s="2" ph="1"/>
    </row>
    <row r="156" spans="5:44" ht="27.85" x14ac:dyDescent="0.45">
      <c r="E156" s="2" ph="1"/>
      <c r="F156" s="2" ph="1"/>
      <c r="G156" s="2" ph="1"/>
      <c r="AP156" s="2" ph="1"/>
      <c r="AQ156" s="2" ph="1"/>
      <c r="AR156" s="2" ph="1"/>
    </row>
    <row r="157" spans="5:44" ht="27.85" x14ac:dyDescent="0.45">
      <c r="E157" s="2" ph="1"/>
      <c r="F157" s="2" ph="1"/>
      <c r="G157" s="2" ph="1"/>
      <c r="AP157" s="2" ph="1"/>
      <c r="AQ157" s="2" ph="1"/>
      <c r="AR157" s="2" ph="1"/>
    </row>
    <row r="158" spans="5:44" ht="27.85" x14ac:dyDescent="0.45">
      <c r="E158" s="2" ph="1"/>
      <c r="F158" s="2" ph="1"/>
      <c r="G158" s="2" ph="1"/>
      <c r="AP158" s="2" ph="1"/>
      <c r="AQ158" s="2" ph="1"/>
      <c r="AR158" s="2" ph="1"/>
    </row>
    <row r="160" spans="5:44" ht="27.85" x14ac:dyDescent="0.45">
      <c r="E160" s="2" ph="1"/>
      <c r="F160" s="2" ph="1"/>
      <c r="G160" s="2" ph="1"/>
      <c r="AP160" s="2" ph="1"/>
      <c r="AQ160" s="2" ph="1"/>
      <c r="AR160" s="2" ph="1"/>
    </row>
    <row r="161" spans="5:44" ht="27.85" x14ac:dyDescent="0.45">
      <c r="E161" s="2" ph="1"/>
      <c r="F161" s="2" ph="1"/>
      <c r="G161" s="2" ph="1"/>
      <c r="AP161" s="2" ph="1"/>
      <c r="AQ161" s="2" ph="1"/>
      <c r="AR161" s="2" ph="1"/>
    </row>
    <row r="162" spans="5:44" ht="27.85" x14ac:dyDescent="0.45">
      <c r="E162" s="2" ph="1"/>
      <c r="F162" s="2" ph="1"/>
      <c r="G162" s="2" ph="1"/>
      <c r="AP162" s="2" ph="1"/>
      <c r="AQ162" s="2" ph="1"/>
      <c r="AR162" s="2" ph="1"/>
    </row>
    <row r="163" spans="5:44" ht="27.85" x14ac:dyDescent="0.45">
      <c r="E163" s="2" ph="1"/>
      <c r="F163" s="2" ph="1"/>
      <c r="G163" s="2" ph="1"/>
      <c r="AP163" s="2" ph="1"/>
      <c r="AQ163" s="2" ph="1"/>
      <c r="AR163" s="2" ph="1"/>
    </row>
    <row r="164" spans="5:44" ht="27.85" x14ac:dyDescent="0.45">
      <c r="E164" s="2" ph="1"/>
      <c r="F164" s="2" ph="1"/>
      <c r="G164" s="2" ph="1"/>
      <c r="AP164" s="2" ph="1"/>
      <c r="AQ164" s="2" ph="1"/>
      <c r="AR164" s="2" ph="1"/>
    </row>
    <row r="165" spans="5:44" ht="27.85" x14ac:dyDescent="0.45">
      <c r="E165" s="2" ph="1"/>
      <c r="F165" s="2" ph="1"/>
      <c r="G165" s="2" ph="1"/>
      <c r="AP165" s="2" ph="1"/>
      <c r="AQ165" s="2" ph="1"/>
      <c r="AR165" s="2" ph="1"/>
    </row>
    <row r="166" spans="5:44" ht="27.85" x14ac:dyDescent="0.45">
      <c r="E166" s="2" ph="1"/>
      <c r="F166" s="2" ph="1"/>
      <c r="G166" s="2" ph="1"/>
      <c r="AP166" s="2" ph="1"/>
      <c r="AQ166" s="2" ph="1"/>
      <c r="AR166" s="2" ph="1"/>
    </row>
    <row r="168" spans="5:44" ht="27.85" x14ac:dyDescent="0.45">
      <c r="E168" s="2" ph="1"/>
      <c r="F168" s="2" ph="1"/>
      <c r="G168" s="2" ph="1"/>
      <c r="AP168" s="2" ph="1"/>
      <c r="AQ168" s="2" ph="1"/>
      <c r="AR168" s="2" ph="1"/>
    </row>
    <row r="170" spans="5:44" ht="27.85" x14ac:dyDescent="0.45">
      <c r="E170" s="2" ph="1"/>
      <c r="F170" s="2" ph="1"/>
      <c r="G170" s="2" ph="1"/>
      <c r="AP170" s="2" ph="1"/>
      <c r="AQ170" s="2" ph="1"/>
      <c r="AR170" s="2" ph="1"/>
    </row>
    <row r="172" spans="5:44" ht="27.85" x14ac:dyDescent="0.45">
      <c r="E172" s="2" ph="1"/>
      <c r="F172" s="2" ph="1"/>
      <c r="G172" s="2" ph="1"/>
      <c r="AP172" s="2" ph="1"/>
      <c r="AQ172" s="2" ph="1"/>
      <c r="AR172" s="2" ph="1"/>
    </row>
    <row r="173" spans="5:44" ht="27.85" x14ac:dyDescent="0.45">
      <c r="E173" s="2" ph="1"/>
      <c r="F173" s="2" ph="1"/>
      <c r="G173" s="2" ph="1"/>
      <c r="AP173" s="2" ph="1"/>
      <c r="AQ173" s="2" ph="1"/>
      <c r="AR173" s="2" ph="1"/>
    </row>
    <row r="174" spans="5:44" ht="27.85" x14ac:dyDescent="0.45">
      <c r="E174" s="2" ph="1"/>
      <c r="F174" s="2" ph="1"/>
      <c r="G174" s="2" ph="1"/>
      <c r="AP174" s="2" ph="1"/>
      <c r="AQ174" s="2" ph="1"/>
      <c r="AR174" s="2" ph="1"/>
    </row>
    <row r="175" spans="5:44" ht="27.85" x14ac:dyDescent="0.45">
      <c r="E175" s="2" ph="1"/>
      <c r="F175" s="2" ph="1"/>
      <c r="G175" s="2" ph="1"/>
      <c r="AP175" s="2" ph="1"/>
      <c r="AQ175" s="2" ph="1"/>
      <c r="AR175" s="2" ph="1"/>
    </row>
    <row r="176" spans="5:44" ht="27.85" x14ac:dyDescent="0.45">
      <c r="E176" s="2" ph="1"/>
      <c r="F176" s="2" ph="1"/>
      <c r="G176" s="2" ph="1"/>
      <c r="AP176" s="2" ph="1"/>
      <c r="AQ176" s="2" ph="1"/>
      <c r="AR176" s="2" ph="1"/>
    </row>
    <row r="178" spans="5:44" ht="27.85" x14ac:dyDescent="0.45">
      <c r="E178" s="2" ph="1"/>
      <c r="F178" s="2" ph="1"/>
      <c r="G178" s="2" ph="1"/>
      <c r="AP178" s="2" ph="1"/>
      <c r="AQ178" s="2" ph="1"/>
      <c r="AR178" s="2" ph="1"/>
    </row>
    <row r="179" spans="5:44" ht="27.85" x14ac:dyDescent="0.45">
      <c r="E179" s="2" ph="1"/>
      <c r="F179" s="2" ph="1"/>
      <c r="G179" s="2" ph="1"/>
      <c r="AP179" s="2" ph="1"/>
      <c r="AQ179" s="2" ph="1"/>
      <c r="AR179" s="2" ph="1"/>
    </row>
    <row r="180" spans="5:44" ht="27.85" x14ac:dyDescent="0.45">
      <c r="E180" s="2" ph="1"/>
      <c r="F180" s="2" ph="1"/>
      <c r="G180" s="2" ph="1"/>
      <c r="AP180" s="2" ph="1"/>
      <c r="AQ180" s="2" ph="1"/>
      <c r="AR180" s="2" ph="1"/>
    </row>
    <row r="181" spans="5:44" ht="27.85" x14ac:dyDescent="0.45">
      <c r="E181" s="2" ph="1"/>
      <c r="F181" s="2" ph="1"/>
      <c r="G181" s="2" ph="1"/>
      <c r="AP181" s="2" ph="1"/>
      <c r="AQ181" s="2" ph="1"/>
      <c r="AR181" s="2" ph="1"/>
    </row>
    <row r="182" spans="5:44" ht="27.85" x14ac:dyDescent="0.45">
      <c r="E182" s="2" ph="1"/>
      <c r="F182" s="2" ph="1"/>
      <c r="G182" s="2" ph="1"/>
      <c r="AP182" s="2" ph="1"/>
      <c r="AQ182" s="2" ph="1"/>
      <c r="AR182" s="2" ph="1"/>
    </row>
    <row r="183" spans="5:44" ht="27.85" x14ac:dyDescent="0.45">
      <c r="E183" s="2" ph="1"/>
      <c r="F183" s="2" ph="1"/>
      <c r="G183" s="2" ph="1"/>
      <c r="AP183" s="2" ph="1"/>
      <c r="AQ183" s="2" ph="1"/>
      <c r="AR183" s="2" ph="1"/>
    </row>
    <row r="184" spans="5:44" ht="27.85" x14ac:dyDescent="0.45">
      <c r="E184" s="2" ph="1"/>
      <c r="F184" s="2" ph="1"/>
      <c r="G184" s="2" ph="1"/>
      <c r="AP184" s="2" ph="1"/>
      <c r="AQ184" s="2" ph="1"/>
      <c r="AR184" s="2" ph="1"/>
    </row>
    <row r="186" spans="5:44" ht="27.85" x14ac:dyDescent="0.45">
      <c r="E186" s="2" ph="1"/>
      <c r="F186" s="2" ph="1"/>
      <c r="G186" s="2" ph="1"/>
      <c r="AP186" s="2" ph="1"/>
      <c r="AQ186" s="2" ph="1"/>
      <c r="AR186" s="2" ph="1"/>
    </row>
    <row r="188" spans="5:44" ht="27.85" x14ac:dyDescent="0.45">
      <c r="E188" s="2" ph="1"/>
      <c r="F188" s="2" ph="1"/>
      <c r="G188" s="2" ph="1"/>
      <c r="AP188" s="2" ph="1"/>
      <c r="AQ188" s="2" ph="1"/>
      <c r="AR188" s="2" ph="1"/>
    </row>
    <row r="189" spans="5:44" ht="27.85" x14ac:dyDescent="0.45">
      <c r="E189" s="2" ph="1"/>
      <c r="F189" s="2" ph="1"/>
      <c r="G189" s="2" ph="1"/>
      <c r="AP189" s="2" ph="1"/>
      <c r="AQ189" s="2" ph="1"/>
      <c r="AR189" s="2" ph="1"/>
    </row>
    <row r="190" spans="5:44" ht="27.85" x14ac:dyDescent="0.45">
      <c r="E190" s="2" ph="1"/>
      <c r="F190" s="2" ph="1"/>
      <c r="G190" s="2" ph="1"/>
      <c r="AP190" s="2" ph="1"/>
      <c r="AQ190" s="2" ph="1"/>
      <c r="AR190" s="2" ph="1"/>
    </row>
    <row r="191" spans="5:44" ht="27.85" x14ac:dyDescent="0.45">
      <c r="E191" s="2" ph="1"/>
      <c r="F191" s="2" ph="1"/>
      <c r="G191" s="2" ph="1"/>
      <c r="AP191" s="2" ph="1"/>
      <c r="AQ191" s="2" ph="1"/>
      <c r="AR191" s="2" ph="1"/>
    </row>
    <row r="192" spans="5:44" ht="27.85" x14ac:dyDescent="0.45">
      <c r="E192" s="2" ph="1"/>
      <c r="F192" s="2" ph="1"/>
      <c r="G192" s="2" ph="1"/>
      <c r="AP192" s="2" ph="1"/>
      <c r="AQ192" s="2" ph="1"/>
      <c r="AR192" s="2" ph="1"/>
    </row>
    <row r="194" spans="5:44" ht="27.85" x14ac:dyDescent="0.45">
      <c r="E194" s="2" ph="1"/>
      <c r="F194" s="2" ph="1"/>
      <c r="G194" s="2" ph="1"/>
      <c r="AP194" s="2" ph="1"/>
      <c r="AQ194" s="2" ph="1"/>
      <c r="AR194" s="2" ph="1"/>
    </row>
    <row r="195" spans="5:44" ht="27.85" x14ac:dyDescent="0.45">
      <c r="E195" s="2" ph="1"/>
      <c r="F195" s="2" ph="1"/>
      <c r="G195" s="2" ph="1"/>
      <c r="AP195" s="2" ph="1"/>
      <c r="AQ195" s="2" ph="1"/>
      <c r="AR195" s="2" ph="1"/>
    </row>
    <row r="196" spans="5:44" ht="27.85" x14ac:dyDescent="0.45">
      <c r="E196" s="2" ph="1"/>
      <c r="F196" s="2" ph="1"/>
      <c r="G196" s="2" ph="1"/>
      <c r="AP196" s="2" ph="1"/>
      <c r="AQ196" s="2" ph="1"/>
      <c r="AR196" s="2" ph="1"/>
    </row>
    <row r="197" spans="5:44" ht="27.85" x14ac:dyDescent="0.45">
      <c r="E197" s="2" ph="1"/>
      <c r="F197" s="2" ph="1"/>
      <c r="G197" s="2" ph="1"/>
      <c r="AP197" s="2" ph="1"/>
      <c r="AQ197" s="2" ph="1"/>
      <c r="AR197" s="2" ph="1"/>
    </row>
    <row r="198" spans="5:44" ht="27.85" x14ac:dyDescent="0.45">
      <c r="E198" s="2" ph="1"/>
      <c r="F198" s="2" ph="1"/>
      <c r="G198" s="2" ph="1"/>
      <c r="AP198" s="2" ph="1"/>
      <c r="AQ198" s="2" ph="1"/>
      <c r="AR198" s="2" ph="1"/>
    </row>
    <row r="199" spans="5:44" ht="27.85" x14ac:dyDescent="0.45">
      <c r="E199" s="2" ph="1"/>
      <c r="F199" s="2" ph="1"/>
      <c r="G199" s="2" ph="1"/>
      <c r="AP199" s="2" ph="1"/>
      <c r="AQ199" s="2" ph="1"/>
      <c r="AR199" s="2" ph="1"/>
    </row>
    <row r="200" spans="5:44" ht="27.85" x14ac:dyDescent="0.45">
      <c r="E200" s="2" ph="1"/>
      <c r="F200" s="2" ph="1"/>
      <c r="G200" s="2" ph="1"/>
      <c r="AP200" s="2" ph="1"/>
      <c r="AQ200" s="2" ph="1"/>
      <c r="AR200" s="2" ph="1"/>
    </row>
    <row r="202" spans="5:44" ht="27.85" x14ac:dyDescent="0.45">
      <c r="E202" s="2" ph="1"/>
      <c r="F202" s="2" ph="1"/>
      <c r="G202" s="2" ph="1"/>
      <c r="AP202" s="2" ph="1"/>
      <c r="AQ202" s="2" ph="1"/>
      <c r="AR202" s="2" ph="1"/>
    </row>
    <row r="203" spans="5:44" ht="27.85" x14ac:dyDescent="0.45">
      <c r="E203" s="2" ph="1"/>
      <c r="F203" s="2" ph="1"/>
      <c r="G203" s="2" ph="1"/>
      <c r="AP203" s="2" ph="1"/>
      <c r="AQ203" s="2" ph="1"/>
      <c r="AR203" s="2" ph="1"/>
    </row>
    <row r="204" spans="5:44" ht="27.85" x14ac:dyDescent="0.45">
      <c r="E204" s="2" ph="1"/>
      <c r="F204" s="2" ph="1"/>
      <c r="G204" s="2" ph="1"/>
      <c r="AP204" s="2" ph="1"/>
      <c r="AQ204" s="2" ph="1"/>
      <c r="AR204" s="2" ph="1"/>
    </row>
    <row r="205" spans="5:44" ht="27.85" x14ac:dyDescent="0.45">
      <c r="E205" s="2" ph="1"/>
      <c r="F205" s="2" ph="1"/>
      <c r="G205" s="2" ph="1"/>
      <c r="AP205" s="2" ph="1"/>
      <c r="AQ205" s="2" ph="1"/>
      <c r="AR205" s="2" ph="1"/>
    </row>
    <row r="206" spans="5:44" ht="27.85" x14ac:dyDescent="0.45">
      <c r="E206" s="2" ph="1"/>
      <c r="F206" s="2" ph="1"/>
      <c r="G206" s="2" ph="1"/>
      <c r="AP206" s="2" ph="1"/>
      <c r="AQ206" s="2" ph="1"/>
      <c r="AR206" s="2" ph="1"/>
    </row>
    <row r="208" spans="5:44" ht="27.85" x14ac:dyDescent="0.45">
      <c r="E208" s="2" ph="1"/>
      <c r="F208" s="2" ph="1"/>
      <c r="G208" s="2" ph="1"/>
      <c r="AP208" s="2" ph="1"/>
      <c r="AQ208" s="2" ph="1"/>
      <c r="AR208" s="2" ph="1"/>
    </row>
    <row r="209" spans="5:44" ht="27.85" x14ac:dyDescent="0.45">
      <c r="E209" s="2" ph="1"/>
      <c r="F209" s="2" ph="1"/>
      <c r="G209" s="2" ph="1"/>
      <c r="AP209" s="2" ph="1"/>
      <c r="AQ209" s="2" ph="1"/>
      <c r="AR209" s="2" ph="1"/>
    </row>
    <row r="210" spans="5:44" ht="27.85" x14ac:dyDescent="0.45">
      <c r="E210" s="2" ph="1"/>
      <c r="F210" s="2" ph="1"/>
      <c r="G210" s="2" ph="1"/>
      <c r="AP210" s="2" ph="1"/>
      <c r="AQ210" s="2" ph="1"/>
      <c r="AR210" s="2" ph="1"/>
    </row>
    <row r="211" spans="5:44" ht="27.85" x14ac:dyDescent="0.45">
      <c r="E211" s="2" ph="1"/>
      <c r="F211" s="2" ph="1"/>
      <c r="G211" s="2" ph="1"/>
      <c r="AP211" s="2" ph="1"/>
      <c r="AQ211" s="2" ph="1"/>
      <c r="AR211" s="2" ph="1"/>
    </row>
    <row r="212" spans="5:44" ht="27.85" x14ac:dyDescent="0.45">
      <c r="E212" s="2" ph="1"/>
      <c r="F212" s="2" ph="1"/>
      <c r="G212" s="2" ph="1"/>
      <c r="AP212" s="2" ph="1"/>
      <c r="AQ212" s="2" ph="1"/>
      <c r="AR212" s="2" ph="1"/>
    </row>
    <row r="213" spans="5:44" ht="27.85" x14ac:dyDescent="0.45">
      <c r="E213" s="2" ph="1"/>
      <c r="F213" s="2" ph="1"/>
      <c r="G213" s="2" ph="1"/>
      <c r="AP213" s="2" ph="1"/>
      <c r="AQ213" s="2" ph="1"/>
      <c r="AR213" s="2" ph="1"/>
    </row>
    <row r="214" spans="5:44" ht="27.85" x14ac:dyDescent="0.45">
      <c r="E214" s="2" ph="1"/>
      <c r="F214" s="2" ph="1"/>
      <c r="G214" s="2" ph="1"/>
      <c r="AP214" s="2" ph="1"/>
      <c r="AQ214" s="2" ph="1"/>
      <c r="AR214" s="2" ph="1"/>
    </row>
    <row r="215" spans="5:44" ht="27.85" x14ac:dyDescent="0.45">
      <c r="E215" s="2" ph="1"/>
      <c r="F215" s="2" ph="1"/>
      <c r="G215" s="2" ph="1"/>
      <c r="AP215" s="2" ph="1"/>
      <c r="AQ215" s="2" ph="1"/>
      <c r="AR215" s="2" ph="1"/>
    </row>
    <row r="216" spans="5:44" ht="27.85" x14ac:dyDescent="0.45">
      <c r="E216" s="2" ph="1"/>
      <c r="F216" s="2" ph="1"/>
      <c r="G216" s="2" ph="1"/>
      <c r="AP216" s="2" ph="1"/>
      <c r="AQ216" s="2" ph="1"/>
      <c r="AR216" s="2" ph="1"/>
    </row>
    <row r="217" spans="5:44" ht="27.85" x14ac:dyDescent="0.45">
      <c r="E217" s="2" ph="1"/>
      <c r="F217" s="2" ph="1"/>
      <c r="G217" s="2" ph="1"/>
      <c r="AP217" s="2" ph="1"/>
      <c r="AQ217" s="2" ph="1"/>
      <c r="AR217" s="2" ph="1"/>
    </row>
    <row r="219" spans="5:44" ht="27.85" x14ac:dyDescent="0.45">
      <c r="E219" s="2" ph="1"/>
      <c r="F219" s="2" ph="1"/>
      <c r="G219" s="2" ph="1"/>
      <c r="AP219" s="2" ph="1"/>
      <c r="AQ219" s="2" ph="1"/>
      <c r="AR219" s="2" ph="1"/>
    </row>
    <row r="220" spans="5:44" ht="27.85" x14ac:dyDescent="0.45">
      <c r="E220" s="2" ph="1"/>
      <c r="F220" s="2" ph="1"/>
      <c r="G220" s="2" ph="1"/>
      <c r="AP220" s="2" ph="1"/>
      <c r="AQ220" s="2" ph="1"/>
      <c r="AR220" s="2" ph="1"/>
    </row>
    <row r="221" spans="5:44" ht="27.85" x14ac:dyDescent="0.45">
      <c r="E221" s="2" ph="1"/>
      <c r="F221" s="2" ph="1"/>
      <c r="G221" s="2" ph="1"/>
      <c r="AP221" s="2" ph="1"/>
      <c r="AQ221" s="2" ph="1"/>
      <c r="AR221" s="2" ph="1"/>
    </row>
    <row r="222" spans="5:44" ht="27.85" x14ac:dyDescent="0.45">
      <c r="E222" s="2" ph="1"/>
      <c r="F222" s="2" ph="1"/>
      <c r="G222" s="2" ph="1"/>
      <c r="AP222" s="2" ph="1"/>
      <c r="AQ222" s="2" ph="1"/>
      <c r="AR222" s="2" ph="1"/>
    </row>
    <row r="224" spans="5:44" ht="27.85" x14ac:dyDescent="0.45">
      <c r="E224" s="2" ph="1"/>
      <c r="F224" s="2" ph="1"/>
      <c r="G224" s="2" ph="1"/>
      <c r="AP224" s="2" ph="1"/>
      <c r="AQ224" s="2" ph="1"/>
      <c r="AR224" s="2" ph="1"/>
    </row>
    <row r="225" spans="5:44" ht="27.85" x14ac:dyDescent="0.45">
      <c r="E225" s="2" ph="1"/>
      <c r="F225" s="2" ph="1"/>
      <c r="G225" s="2" ph="1"/>
      <c r="AP225" s="2" ph="1"/>
      <c r="AQ225" s="2" ph="1"/>
      <c r="AR225" s="2" ph="1"/>
    </row>
    <row r="226" spans="5:44" ht="27.85" x14ac:dyDescent="0.45">
      <c r="E226" s="2" ph="1"/>
      <c r="F226" s="2" ph="1"/>
      <c r="G226" s="2" ph="1"/>
      <c r="AP226" s="2" ph="1"/>
      <c r="AQ226" s="2" ph="1"/>
      <c r="AR226" s="2" ph="1"/>
    </row>
    <row r="227" spans="5:44" ht="27.85" x14ac:dyDescent="0.45">
      <c r="E227" s="2" ph="1"/>
      <c r="F227" s="2" ph="1"/>
      <c r="G227" s="2" ph="1"/>
      <c r="AP227" s="2" ph="1"/>
      <c r="AQ227" s="2" ph="1"/>
      <c r="AR227" s="2" ph="1"/>
    </row>
    <row r="228" spans="5:44" ht="27.85" x14ac:dyDescent="0.45">
      <c r="E228" s="2" ph="1"/>
      <c r="F228" s="2" ph="1"/>
      <c r="G228" s="2" ph="1"/>
      <c r="AP228" s="2" ph="1"/>
      <c r="AQ228" s="2" ph="1"/>
      <c r="AR228" s="2" ph="1"/>
    </row>
    <row r="229" spans="5:44" ht="27.85" x14ac:dyDescent="0.45">
      <c r="E229" s="2" ph="1"/>
      <c r="F229" s="2" ph="1"/>
      <c r="G229" s="2" ph="1"/>
      <c r="AP229" s="2" ph="1"/>
      <c r="AQ229" s="2" ph="1"/>
      <c r="AR229" s="2" ph="1"/>
    </row>
    <row r="231" spans="5:44" ht="27.85" x14ac:dyDescent="0.45">
      <c r="E231" s="2" ph="1"/>
      <c r="F231" s="2" ph="1"/>
      <c r="G231" s="2" ph="1"/>
      <c r="AP231" s="2" ph="1"/>
      <c r="AQ231" s="2" ph="1"/>
      <c r="AR231" s="2" ph="1"/>
    </row>
    <row r="232" spans="5:44" ht="27.85" x14ac:dyDescent="0.45">
      <c r="E232" s="2" ph="1"/>
      <c r="F232" s="2" ph="1"/>
      <c r="G232" s="2" ph="1"/>
      <c r="AP232" s="2" ph="1"/>
      <c r="AQ232" s="2" ph="1"/>
      <c r="AR232" s="2" ph="1"/>
    </row>
    <row r="233" spans="5:44" ht="27.85" x14ac:dyDescent="0.45">
      <c r="E233" s="2" ph="1"/>
      <c r="F233" s="2" ph="1"/>
      <c r="G233" s="2" ph="1"/>
      <c r="AP233" s="2" ph="1"/>
      <c r="AQ233" s="2" ph="1"/>
      <c r="AR233" s="2" ph="1"/>
    </row>
    <row r="234" spans="5:44" ht="27.85" x14ac:dyDescent="0.45">
      <c r="E234" s="2" ph="1"/>
      <c r="F234" s="2" ph="1"/>
      <c r="G234" s="2" ph="1"/>
      <c r="AP234" s="2" ph="1"/>
      <c r="AQ234" s="2" ph="1"/>
      <c r="AR234" s="2" ph="1"/>
    </row>
    <row r="235" spans="5:44" ht="27.85" x14ac:dyDescent="0.45">
      <c r="E235" s="2" ph="1"/>
      <c r="F235" s="2" ph="1"/>
      <c r="G235" s="2" ph="1"/>
      <c r="AP235" s="2" ph="1"/>
      <c r="AQ235" s="2" ph="1"/>
      <c r="AR235" s="2" ph="1"/>
    </row>
    <row r="236" spans="5:44" ht="27.85" x14ac:dyDescent="0.45">
      <c r="E236" s="2" ph="1"/>
      <c r="F236" s="2" ph="1"/>
      <c r="G236" s="2" ph="1"/>
      <c r="AP236" s="2" ph="1"/>
      <c r="AQ236" s="2" ph="1"/>
      <c r="AR236" s="2" ph="1"/>
    </row>
    <row r="237" spans="5:44" ht="27.85" x14ac:dyDescent="0.45">
      <c r="E237" s="2" ph="1"/>
      <c r="F237" s="2" ph="1"/>
      <c r="G237" s="2" ph="1"/>
      <c r="AP237" s="2" ph="1"/>
      <c r="AQ237" s="2" ph="1"/>
      <c r="AR237" s="2" ph="1"/>
    </row>
    <row r="238" spans="5:44" ht="27.85" x14ac:dyDescent="0.45">
      <c r="E238" s="2" ph="1"/>
      <c r="F238" s="2" ph="1"/>
      <c r="G238" s="2" ph="1"/>
      <c r="AP238" s="2" ph="1"/>
      <c r="AQ238" s="2" ph="1"/>
      <c r="AR238" s="2" ph="1"/>
    </row>
    <row r="239" spans="5:44" ht="27.85" x14ac:dyDescent="0.45">
      <c r="E239" s="2" ph="1"/>
      <c r="F239" s="2" ph="1"/>
      <c r="G239" s="2" ph="1"/>
      <c r="AP239" s="2" ph="1"/>
      <c r="AQ239" s="2" ph="1"/>
      <c r="AR239" s="2" ph="1"/>
    </row>
    <row r="240" spans="5:44" ht="27.85" x14ac:dyDescent="0.45">
      <c r="E240" s="2" ph="1"/>
      <c r="F240" s="2" ph="1"/>
      <c r="G240" s="2" ph="1"/>
      <c r="AP240" s="2" ph="1"/>
      <c r="AQ240" s="2" ph="1"/>
      <c r="AR240" s="2" ph="1"/>
    </row>
    <row r="241" spans="5:44" ht="27.85" x14ac:dyDescent="0.45">
      <c r="E241" s="2" ph="1"/>
      <c r="F241" s="2" ph="1"/>
      <c r="G241" s="2" ph="1"/>
      <c r="AP241" s="2" ph="1"/>
      <c r="AQ241" s="2" ph="1"/>
      <c r="AR241" s="2" ph="1"/>
    </row>
    <row r="242" spans="5:44" ht="27.85" x14ac:dyDescent="0.45">
      <c r="E242" s="2" ph="1"/>
      <c r="F242" s="2" ph="1"/>
      <c r="G242" s="2" ph="1"/>
      <c r="AP242" s="2" ph="1"/>
      <c r="AQ242" s="2" ph="1"/>
      <c r="AR242" s="2" ph="1"/>
    </row>
    <row r="243" spans="5:44" ht="27.85" x14ac:dyDescent="0.45">
      <c r="E243" s="2" ph="1"/>
      <c r="F243" s="2" ph="1"/>
      <c r="G243" s="2" ph="1"/>
      <c r="AP243" s="2" ph="1"/>
      <c r="AQ243" s="2" ph="1"/>
      <c r="AR243" s="2" ph="1"/>
    </row>
    <row r="244" spans="5:44" ht="27.85" x14ac:dyDescent="0.45">
      <c r="E244" s="2" ph="1"/>
      <c r="F244" s="2" ph="1"/>
      <c r="G244" s="2" ph="1"/>
      <c r="AP244" s="2" ph="1"/>
      <c r="AQ244" s="2" ph="1"/>
      <c r="AR244" s="2" ph="1"/>
    </row>
    <row r="245" spans="5:44" ht="27.85" x14ac:dyDescent="0.45">
      <c r="E245" s="2" ph="1"/>
      <c r="F245" s="2" ph="1"/>
      <c r="G245" s="2" ph="1"/>
      <c r="AP245" s="2" ph="1"/>
      <c r="AQ245" s="2" ph="1"/>
      <c r="AR245" s="2" ph="1"/>
    </row>
    <row r="246" spans="5:44" ht="27.85" x14ac:dyDescent="0.45">
      <c r="E246" s="2" ph="1"/>
      <c r="F246" s="2" ph="1"/>
      <c r="G246" s="2" ph="1"/>
      <c r="AP246" s="2" ph="1"/>
      <c r="AQ246" s="2" ph="1"/>
      <c r="AR246" s="2" ph="1"/>
    </row>
    <row r="247" spans="5:44" ht="27.85" x14ac:dyDescent="0.45">
      <c r="E247" s="2" ph="1"/>
      <c r="F247" s="2" ph="1"/>
      <c r="G247" s="2" ph="1"/>
      <c r="AP247" s="2" ph="1"/>
      <c r="AQ247" s="2" ph="1"/>
      <c r="AR247" s="2" ph="1"/>
    </row>
    <row r="248" spans="5:44" ht="27.85" x14ac:dyDescent="0.45">
      <c r="E248" s="2" ph="1"/>
      <c r="F248" s="2" ph="1"/>
      <c r="G248" s="2" ph="1"/>
      <c r="AP248" s="2" ph="1"/>
      <c r="AQ248" s="2" ph="1"/>
      <c r="AR248" s="2" ph="1"/>
    </row>
    <row r="249" spans="5:44" ht="27.85" x14ac:dyDescent="0.45">
      <c r="E249" s="2" ph="1"/>
      <c r="F249" s="2" ph="1"/>
      <c r="G249" s="2" ph="1"/>
      <c r="AP249" s="2" ph="1"/>
      <c r="AQ249" s="2" ph="1"/>
      <c r="AR249" s="2" ph="1"/>
    </row>
    <row r="250" spans="5:44" ht="27.85" x14ac:dyDescent="0.45">
      <c r="E250" s="2" ph="1"/>
      <c r="F250" s="2" ph="1"/>
      <c r="G250" s="2" ph="1"/>
      <c r="AP250" s="2" ph="1"/>
      <c r="AQ250" s="2" ph="1"/>
      <c r="AR250" s="2" ph="1"/>
    </row>
    <row r="251" spans="5:44" ht="27.85" x14ac:dyDescent="0.45">
      <c r="E251" s="2" ph="1"/>
      <c r="F251" s="2" ph="1"/>
      <c r="G251" s="2" ph="1"/>
      <c r="AP251" s="2" ph="1"/>
      <c r="AQ251" s="2" ph="1"/>
      <c r="AR251" s="2" ph="1"/>
    </row>
    <row r="252" spans="5:44" ht="27.85" x14ac:dyDescent="0.45">
      <c r="E252" s="2" ph="1"/>
      <c r="F252" s="2" ph="1"/>
      <c r="G252" s="2" ph="1"/>
      <c r="AP252" s="2" ph="1"/>
      <c r="AQ252" s="2" ph="1"/>
      <c r="AR252" s="2" ph="1"/>
    </row>
    <row r="253" spans="5:44" ht="27.85" x14ac:dyDescent="0.45">
      <c r="E253" s="2" ph="1"/>
      <c r="F253" s="2" ph="1"/>
      <c r="G253" s="2" ph="1"/>
      <c r="AP253" s="2" ph="1"/>
      <c r="AQ253" s="2" ph="1"/>
      <c r="AR253" s="2" ph="1"/>
    </row>
    <row r="254" spans="5:44" ht="27.85" x14ac:dyDescent="0.45">
      <c r="E254" s="2" ph="1"/>
      <c r="F254" s="2" ph="1"/>
      <c r="G254" s="2" ph="1"/>
      <c r="AP254" s="2" ph="1"/>
      <c r="AQ254" s="2" ph="1"/>
      <c r="AR254" s="2" ph="1"/>
    </row>
    <row r="255" spans="5:44" ht="27.85" x14ac:dyDescent="0.45">
      <c r="E255" s="2" ph="1"/>
      <c r="F255" s="2" ph="1"/>
      <c r="G255" s="2" ph="1"/>
      <c r="AP255" s="2" ph="1"/>
      <c r="AQ255" s="2" ph="1"/>
      <c r="AR255" s="2" ph="1"/>
    </row>
    <row r="257" spans="5:44" ht="27.85" x14ac:dyDescent="0.45">
      <c r="E257" s="2" ph="1"/>
      <c r="F257" s="2" ph="1"/>
      <c r="G257" s="2" ph="1"/>
      <c r="AP257" s="2" ph="1"/>
      <c r="AQ257" s="2" ph="1"/>
      <c r="AR257" s="2" ph="1"/>
    </row>
    <row r="258" spans="5:44" ht="27.85" x14ac:dyDescent="0.45">
      <c r="E258" s="2" ph="1"/>
      <c r="F258" s="2" ph="1"/>
      <c r="G258" s="2" ph="1"/>
      <c r="AP258" s="2" ph="1"/>
      <c r="AQ258" s="2" ph="1"/>
      <c r="AR258" s="2" ph="1"/>
    </row>
    <row r="259" spans="5:44" ht="27.85" x14ac:dyDescent="0.45">
      <c r="E259" s="2" ph="1"/>
      <c r="F259" s="2" ph="1"/>
      <c r="G259" s="2" ph="1"/>
      <c r="AP259" s="2" ph="1"/>
      <c r="AQ259" s="2" ph="1"/>
      <c r="AR259" s="2" ph="1"/>
    </row>
    <row r="260" spans="5:44" ht="27.85" x14ac:dyDescent="0.45">
      <c r="E260" s="2" ph="1"/>
      <c r="F260" s="2" ph="1"/>
      <c r="G260" s="2" ph="1"/>
      <c r="AP260" s="2" ph="1"/>
      <c r="AQ260" s="2" ph="1"/>
      <c r="AR260" s="2" ph="1"/>
    </row>
    <row r="262" spans="5:44" ht="27.85" x14ac:dyDescent="0.45">
      <c r="E262" s="2" ph="1"/>
      <c r="F262" s="2" ph="1"/>
      <c r="G262" s="2" ph="1"/>
      <c r="AP262" s="2" ph="1"/>
      <c r="AQ262" s="2" ph="1"/>
      <c r="AR262" s="2" ph="1"/>
    </row>
    <row r="263" spans="5:44" ht="27.85" x14ac:dyDescent="0.45">
      <c r="E263" s="2" ph="1"/>
      <c r="F263" s="2" ph="1"/>
      <c r="G263" s="2" ph="1"/>
      <c r="AP263" s="2" ph="1"/>
      <c r="AQ263" s="2" ph="1"/>
      <c r="AR263" s="2" ph="1"/>
    </row>
    <row r="264" spans="5:44" ht="27.85" x14ac:dyDescent="0.45">
      <c r="E264" s="2" ph="1"/>
      <c r="F264" s="2" ph="1"/>
      <c r="G264" s="2" ph="1"/>
      <c r="AP264" s="2" ph="1"/>
      <c r="AQ264" s="2" ph="1"/>
      <c r="AR264" s="2" ph="1"/>
    </row>
    <row r="265" spans="5:44" ht="27.85" x14ac:dyDescent="0.45">
      <c r="E265" s="2" ph="1"/>
      <c r="F265" s="2" ph="1"/>
      <c r="G265" s="2" ph="1"/>
      <c r="AP265" s="2" ph="1"/>
      <c r="AQ265" s="2" ph="1"/>
      <c r="AR265" s="2" ph="1"/>
    </row>
    <row r="266" spans="5:44" ht="27.85" x14ac:dyDescent="0.45">
      <c r="E266" s="2" ph="1"/>
      <c r="F266" s="2" ph="1"/>
      <c r="G266" s="2" ph="1"/>
      <c r="AP266" s="2" ph="1"/>
      <c r="AQ266" s="2" ph="1"/>
      <c r="AR266" s="2" ph="1"/>
    </row>
    <row r="267" spans="5:44" ht="27.85" x14ac:dyDescent="0.45">
      <c r="E267" s="2" ph="1"/>
      <c r="F267" s="2" ph="1"/>
      <c r="G267" s="2" ph="1"/>
      <c r="AP267" s="2" ph="1"/>
      <c r="AQ267" s="2" ph="1"/>
      <c r="AR267" s="2" ph="1"/>
    </row>
    <row r="269" spans="5:44" ht="27.85" x14ac:dyDescent="0.45">
      <c r="E269" s="2" ph="1"/>
      <c r="F269" s="2" ph="1"/>
      <c r="G269" s="2" ph="1"/>
      <c r="AP269" s="2" ph="1"/>
      <c r="AQ269" s="2" ph="1"/>
      <c r="AR269" s="2" ph="1"/>
    </row>
    <row r="270" spans="5:44" ht="27.85" x14ac:dyDescent="0.45">
      <c r="E270" s="2" ph="1"/>
      <c r="F270" s="2" ph="1"/>
      <c r="G270" s="2" ph="1"/>
      <c r="AP270" s="2" ph="1"/>
      <c r="AQ270" s="2" ph="1"/>
      <c r="AR270" s="2" ph="1"/>
    </row>
    <row r="271" spans="5:44" ht="27.85" x14ac:dyDescent="0.45">
      <c r="E271" s="2" ph="1"/>
      <c r="F271" s="2" ph="1"/>
      <c r="G271" s="2" ph="1"/>
      <c r="AP271" s="2" ph="1"/>
      <c r="AQ271" s="2" ph="1"/>
      <c r="AR271" s="2" ph="1"/>
    </row>
    <row r="272" spans="5:44" ht="27.85" x14ac:dyDescent="0.45">
      <c r="E272" s="2" ph="1"/>
      <c r="F272" s="2" ph="1"/>
      <c r="G272" s="2" ph="1"/>
      <c r="AP272" s="2" ph="1"/>
      <c r="AQ272" s="2" ph="1"/>
      <c r="AR272" s="2" ph="1"/>
    </row>
    <row r="273" spans="5:44" ht="27.85" x14ac:dyDescent="0.45">
      <c r="E273" s="2" ph="1"/>
      <c r="F273" s="2" ph="1"/>
      <c r="G273" s="2" ph="1"/>
      <c r="AP273" s="2" ph="1"/>
      <c r="AQ273" s="2" ph="1"/>
      <c r="AR273" s="2" ph="1"/>
    </row>
    <row r="274" spans="5:44" ht="27.85" x14ac:dyDescent="0.45">
      <c r="E274" s="2" ph="1"/>
      <c r="F274" s="2" ph="1"/>
      <c r="G274" s="2" ph="1"/>
      <c r="AP274" s="2" ph="1"/>
      <c r="AQ274" s="2" ph="1"/>
      <c r="AR274" s="2" ph="1"/>
    </row>
    <row r="275" spans="5:44" ht="27.85" x14ac:dyDescent="0.45">
      <c r="E275" s="2" ph="1"/>
      <c r="F275" s="2" ph="1"/>
      <c r="G275" s="2" ph="1"/>
      <c r="AP275" s="2" ph="1"/>
      <c r="AQ275" s="2" ph="1"/>
      <c r="AR275" s="2" ph="1"/>
    </row>
    <row r="276" spans="5:44" ht="27.85" x14ac:dyDescent="0.45">
      <c r="E276" s="2" ph="1"/>
      <c r="F276" s="2" ph="1"/>
      <c r="G276" s="2" ph="1"/>
      <c r="AP276" s="2" ph="1"/>
      <c r="AQ276" s="2" ph="1"/>
      <c r="AR276" s="2" ph="1"/>
    </row>
    <row r="277" spans="5:44" ht="27.85" x14ac:dyDescent="0.45">
      <c r="E277" s="2" ph="1"/>
      <c r="F277" s="2" ph="1"/>
      <c r="G277" s="2" ph="1"/>
      <c r="AP277" s="2" ph="1"/>
      <c r="AQ277" s="2" ph="1"/>
      <c r="AR277" s="2" ph="1"/>
    </row>
    <row r="278" spans="5:44" ht="27.85" x14ac:dyDescent="0.45">
      <c r="E278" s="2" ph="1"/>
      <c r="F278" s="2" ph="1"/>
      <c r="G278" s="2" ph="1"/>
      <c r="AP278" s="2" ph="1"/>
      <c r="AQ278" s="2" ph="1"/>
      <c r="AR278" s="2" ph="1"/>
    </row>
    <row r="279" spans="5:44" ht="27.85" x14ac:dyDescent="0.45">
      <c r="E279" s="2" ph="1"/>
      <c r="F279" s="2" ph="1"/>
      <c r="G279" s="2" ph="1"/>
      <c r="AP279" s="2" ph="1"/>
      <c r="AQ279" s="2" ph="1"/>
      <c r="AR279" s="2" ph="1"/>
    </row>
    <row r="280" spans="5:44" ht="27.85" x14ac:dyDescent="0.45">
      <c r="E280" s="2" ph="1"/>
      <c r="F280" s="2" ph="1"/>
      <c r="G280" s="2" ph="1"/>
      <c r="AP280" s="2" ph="1"/>
      <c r="AQ280" s="2" ph="1"/>
      <c r="AR280" s="2" ph="1"/>
    </row>
    <row r="281" spans="5:44" ht="27.85" x14ac:dyDescent="0.45">
      <c r="E281" s="2" ph="1"/>
      <c r="F281" s="2" ph="1"/>
      <c r="G281" s="2" ph="1"/>
      <c r="AP281" s="2" ph="1"/>
      <c r="AQ281" s="2" ph="1"/>
      <c r="AR281" s="2" ph="1"/>
    </row>
    <row r="282" spans="5:44" ht="27.85" x14ac:dyDescent="0.45">
      <c r="E282" s="2" ph="1"/>
      <c r="F282" s="2" ph="1"/>
      <c r="G282" s="2" ph="1"/>
      <c r="AP282" s="2" ph="1"/>
      <c r="AQ282" s="2" ph="1"/>
      <c r="AR282" s="2" ph="1"/>
    </row>
    <row r="283" spans="5:44" ht="27.85" x14ac:dyDescent="0.45">
      <c r="E283" s="2" ph="1"/>
      <c r="F283" s="2" ph="1"/>
      <c r="G283" s="2" ph="1"/>
      <c r="AP283" s="2" ph="1"/>
      <c r="AQ283" s="2" ph="1"/>
      <c r="AR283" s="2" ph="1"/>
    </row>
    <row r="285" spans="5:44" ht="27.85" x14ac:dyDescent="0.45">
      <c r="E285" s="2" ph="1"/>
      <c r="F285" s="2" ph="1"/>
      <c r="G285" s="2" ph="1"/>
      <c r="AP285" s="2" ph="1"/>
      <c r="AQ285" s="2" ph="1"/>
      <c r="AR285" s="2" ph="1"/>
    </row>
    <row r="286" spans="5:44" ht="27.85" x14ac:dyDescent="0.45">
      <c r="E286" s="2" ph="1"/>
      <c r="F286" s="2" ph="1"/>
      <c r="G286" s="2" ph="1"/>
      <c r="AP286" s="2" ph="1"/>
      <c r="AQ286" s="2" ph="1"/>
      <c r="AR286" s="2" ph="1"/>
    </row>
    <row r="287" spans="5:44" ht="27.85" x14ac:dyDescent="0.45">
      <c r="E287" s="2" ph="1"/>
      <c r="F287" s="2" ph="1"/>
      <c r="G287" s="2" ph="1"/>
      <c r="AP287" s="2" ph="1"/>
      <c r="AQ287" s="2" ph="1"/>
      <c r="AR287" s="2" ph="1"/>
    </row>
    <row r="288" spans="5:44" ht="27.85" x14ac:dyDescent="0.45">
      <c r="E288" s="2" ph="1"/>
      <c r="F288" s="2" ph="1"/>
      <c r="G288" s="2" ph="1"/>
      <c r="AP288" s="2" ph="1"/>
      <c r="AQ288" s="2" ph="1"/>
      <c r="AR288" s="2" ph="1"/>
    </row>
    <row r="289" spans="5:44" ht="27.85" x14ac:dyDescent="0.45">
      <c r="E289" s="2" ph="1"/>
      <c r="F289" s="2" ph="1"/>
      <c r="G289" s="2" ph="1"/>
      <c r="AP289" s="2" ph="1"/>
      <c r="AQ289" s="2" ph="1"/>
      <c r="AR289" s="2" ph="1"/>
    </row>
    <row r="290" spans="5:44" ht="27.85" x14ac:dyDescent="0.45">
      <c r="E290" s="2" ph="1"/>
      <c r="F290" s="2" ph="1"/>
      <c r="G290" s="2" ph="1"/>
      <c r="AP290" s="2" ph="1"/>
      <c r="AQ290" s="2" ph="1"/>
      <c r="AR290" s="2" ph="1"/>
    </row>
    <row r="291" spans="5:44" ht="27.85" x14ac:dyDescent="0.45">
      <c r="E291" s="2" ph="1"/>
      <c r="F291" s="2" ph="1"/>
      <c r="G291" s="2" ph="1"/>
      <c r="AP291" s="2" ph="1"/>
      <c r="AQ291" s="2" ph="1"/>
      <c r="AR291" s="2" ph="1"/>
    </row>
    <row r="292" spans="5:44" ht="27.85" x14ac:dyDescent="0.45">
      <c r="E292" s="2" ph="1"/>
      <c r="F292" s="2" ph="1"/>
      <c r="G292" s="2" ph="1"/>
      <c r="AP292" s="2" ph="1"/>
      <c r="AQ292" s="2" ph="1"/>
      <c r="AR292" s="2" ph="1"/>
    </row>
    <row r="293" spans="5:44" ht="27.85" x14ac:dyDescent="0.45">
      <c r="E293" s="2" ph="1"/>
      <c r="F293" s="2" ph="1"/>
      <c r="G293" s="2" ph="1"/>
      <c r="AP293" s="2" ph="1"/>
      <c r="AQ293" s="2" ph="1"/>
      <c r="AR293" s="2" ph="1"/>
    </row>
    <row r="294" spans="5:44" ht="27.85" x14ac:dyDescent="0.45">
      <c r="E294" s="2" ph="1"/>
      <c r="F294" s="2" ph="1"/>
      <c r="G294" s="2" ph="1"/>
      <c r="AP294" s="2" ph="1"/>
      <c r="AQ294" s="2" ph="1"/>
      <c r="AR294" s="2" ph="1"/>
    </row>
    <row r="295" spans="5:44" ht="27.85" x14ac:dyDescent="0.45">
      <c r="E295" s="2" ph="1"/>
      <c r="F295" s="2" ph="1"/>
      <c r="G295" s="2" ph="1"/>
      <c r="AP295" s="2" ph="1"/>
      <c r="AQ295" s="2" ph="1"/>
      <c r="AR295" s="2" ph="1"/>
    </row>
    <row r="296" spans="5:44" ht="27.85" x14ac:dyDescent="0.45">
      <c r="E296" s="2" ph="1"/>
      <c r="F296" s="2" ph="1"/>
      <c r="G296" s="2" ph="1"/>
      <c r="AP296" s="2" ph="1"/>
      <c r="AQ296" s="2" ph="1"/>
      <c r="AR296" s="2" ph="1"/>
    </row>
    <row r="298" spans="5:44" ht="27.85" x14ac:dyDescent="0.45">
      <c r="E298" s="2" ph="1"/>
      <c r="F298" s="2" ph="1"/>
      <c r="G298" s="2" ph="1"/>
      <c r="AP298" s="2" ph="1"/>
      <c r="AQ298" s="2" ph="1"/>
      <c r="AR298" s="2" ph="1"/>
    </row>
    <row r="299" spans="5:44" ht="27.85" x14ac:dyDescent="0.45">
      <c r="E299" s="2" ph="1"/>
      <c r="F299" s="2" ph="1"/>
      <c r="G299" s="2" ph="1"/>
      <c r="AP299" s="2" ph="1"/>
      <c r="AQ299" s="2" ph="1"/>
      <c r="AR299" s="2" ph="1"/>
    </row>
    <row r="300" spans="5:44" ht="27.85" x14ac:dyDescent="0.45">
      <c r="E300" s="2" ph="1"/>
      <c r="F300" s="2" ph="1"/>
      <c r="G300" s="2" ph="1"/>
      <c r="AP300" s="2" ph="1"/>
      <c r="AQ300" s="2" ph="1"/>
      <c r="AR300" s="2" ph="1"/>
    </row>
    <row r="301" spans="5:44" ht="27.85" x14ac:dyDescent="0.45">
      <c r="E301" s="2" ph="1"/>
      <c r="F301" s="2" ph="1"/>
      <c r="G301" s="2" ph="1"/>
      <c r="AP301" s="2" ph="1"/>
      <c r="AQ301" s="2" ph="1"/>
      <c r="AR301" s="2" ph="1"/>
    </row>
    <row r="302" spans="5:44" ht="27.85" x14ac:dyDescent="0.45">
      <c r="E302" s="2" ph="1"/>
      <c r="F302" s="2" ph="1"/>
      <c r="G302" s="2" ph="1"/>
      <c r="AP302" s="2" ph="1"/>
      <c r="AQ302" s="2" ph="1"/>
      <c r="AR302" s="2" ph="1"/>
    </row>
    <row r="303" spans="5:44" ht="27.85" x14ac:dyDescent="0.45">
      <c r="E303" s="2" ph="1"/>
      <c r="F303" s="2" ph="1"/>
      <c r="G303" s="2" ph="1"/>
      <c r="AP303" s="2" ph="1"/>
      <c r="AQ303" s="2" ph="1"/>
      <c r="AR303" s="2" ph="1"/>
    </row>
    <row r="304" spans="5:44" ht="27.85" x14ac:dyDescent="0.45">
      <c r="E304" s="2" ph="1"/>
      <c r="F304" s="2" ph="1"/>
      <c r="G304" s="2" ph="1"/>
      <c r="AP304" s="2" ph="1"/>
      <c r="AQ304" s="2" ph="1"/>
      <c r="AR304" s="2" ph="1"/>
    </row>
    <row r="306" spans="5:44" ht="27.85" x14ac:dyDescent="0.45">
      <c r="E306" s="2" ph="1"/>
      <c r="F306" s="2" ph="1"/>
      <c r="G306" s="2" ph="1"/>
      <c r="AP306" s="2" ph="1"/>
      <c r="AQ306" s="2" ph="1"/>
      <c r="AR306" s="2" ph="1"/>
    </row>
    <row r="307" spans="5:44" ht="27.85" x14ac:dyDescent="0.45">
      <c r="E307" s="2" ph="1"/>
      <c r="F307" s="2" ph="1"/>
      <c r="G307" s="2" ph="1"/>
      <c r="AP307" s="2" ph="1"/>
      <c r="AQ307" s="2" ph="1"/>
      <c r="AR307" s="2" ph="1"/>
    </row>
    <row r="308" spans="5:44" ht="27.85" x14ac:dyDescent="0.45">
      <c r="E308" s="2" ph="1"/>
      <c r="F308" s="2" ph="1"/>
      <c r="G308" s="2" ph="1"/>
      <c r="AP308" s="2" ph="1"/>
      <c r="AQ308" s="2" ph="1"/>
      <c r="AR308" s="2" ph="1"/>
    </row>
    <row r="309" spans="5:44" ht="27.85" x14ac:dyDescent="0.45">
      <c r="E309" s="2" ph="1"/>
      <c r="F309" s="2" ph="1"/>
      <c r="G309" s="2" ph="1"/>
      <c r="AP309" s="2" ph="1"/>
      <c r="AQ309" s="2" ph="1"/>
      <c r="AR309" s="2" ph="1"/>
    </row>
    <row r="310" spans="5:44" ht="27.85" x14ac:dyDescent="0.45">
      <c r="E310" s="2" ph="1"/>
      <c r="F310" s="2" ph="1"/>
      <c r="G310" s="2" ph="1"/>
      <c r="AP310" s="2" ph="1"/>
      <c r="AQ310" s="2" ph="1"/>
      <c r="AR310" s="2" ph="1"/>
    </row>
    <row r="311" spans="5:44" ht="27.85" x14ac:dyDescent="0.45">
      <c r="E311" s="2" ph="1"/>
      <c r="F311" s="2" ph="1"/>
      <c r="G311" s="2" ph="1"/>
      <c r="AP311" s="2" ph="1"/>
      <c r="AQ311" s="2" ph="1"/>
      <c r="AR311" s="2" ph="1"/>
    </row>
    <row r="312" spans="5:44" ht="27.85" x14ac:dyDescent="0.45">
      <c r="E312" s="2" ph="1"/>
      <c r="F312" s="2" ph="1"/>
      <c r="G312" s="2" ph="1"/>
      <c r="AP312" s="2" ph="1"/>
      <c r="AQ312" s="2" ph="1"/>
      <c r="AR312" s="2" ph="1"/>
    </row>
    <row r="313" spans="5:44" ht="27.85" x14ac:dyDescent="0.45">
      <c r="E313" s="2" ph="1"/>
      <c r="F313" s="2" ph="1"/>
      <c r="G313" s="2" ph="1"/>
      <c r="AP313" s="2" ph="1"/>
      <c r="AQ313" s="2" ph="1"/>
      <c r="AR313" s="2" ph="1"/>
    </row>
    <row r="314" spans="5:44" ht="27.85" x14ac:dyDescent="0.45">
      <c r="E314" s="2" ph="1"/>
      <c r="F314" s="2" ph="1"/>
      <c r="G314" s="2" ph="1"/>
      <c r="AP314" s="2" ph="1"/>
      <c r="AQ314" s="2" ph="1"/>
      <c r="AR314" s="2" ph="1"/>
    </row>
    <row r="315" spans="5:44" ht="27.85" x14ac:dyDescent="0.45">
      <c r="E315" s="2" ph="1"/>
      <c r="F315" s="2" ph="1"/>
      <c r="G315" s="2" ph="1"/>
      <c r="AP315" s="2" ph="1"/>
      <c r="AQ315" s="2" ph="1"/>
      <c r="AR315" s="2" ph="1"/>
    </row>
    <row r="316" spans="5:44" ht="27.85" x14ac:dyDescent="0.45">
      <c r="E316" s="2" ph="1"/>
      <c r="F316" s="2" ph="1"/>
      <c r="G316" s="2" ph="1"/>
      <c r="AP316" s="2" ph="1"/>
      <c r="AQ316" s="2" ph="1"/>
      <c r="AR316" s="2" ph="1"/>
    </row>
    <row r="317" spans="5:44" ht="27.85" x14ac:dyDescent="0.45">
      <c r="E317" s="2" ph="1"/>
      <c r="F317" s="2" ph="1"/>
      <c r="G317" s="2" ph="1"/>
      <c r="AP317" s="2" ph="1"/>
      <c r="AQ317" s="2" ph="1"/>
      <c r="AR317" s="2" ph="1"/>
    </row>
    <row r="319" spans="5:44" ht="27.85" x14ac:dyDescent="0.45">
      <c r="E319" s="2" ph="1"/>
      <c r="F319" s="2" ph="1"/>
      <c r="G319" s="2" ph="1"/>
      <c r="AP319" s="2" ph="1"/>
      <c r="AQ319" s="2" ph="1"/>
      <c r="AR319" s="2" ph="1"/>
    </row>
    <row r="320" spans="5:44" ht="27.85" x14ac:dyDescent="0.45">
      <c r="E320" s="2" ph="1"/>
      <c r="F320" s="2" ph="1"/>
      <c r="G320" s="2" ph="1"/>
      <c r="AP320" s="2" ph="1"/>
      <c r="AQ320" s="2" ph="1"/>
      <c r="AR320" s="2" ph="1"/>
    </row>
    <row r="321" spans="5:44" ht="27.85" x14ac:dyDescent="0.45">
      <c r="E321" s="2" ph="1"/>
      <c r="F321" s="2" ph="1"/>
      <c r="G321" s="2" ph="1"/>
      <c r="AP321" s="2" ph="1"/>
      <c r="AQ321" s="2" ph="1"/>
      <c r="AR321" s="2" ph="1"/>
    </row>
    <row r="322" spans="5:44" ht="27.85" x14ac:dyDescent="0.45">
      <c r="E322" s="2" ph="1"/>
      <c r="F322" s="2" ph="1"/>
      <c r="G322" s="2" ph="1"/>
      <c r="AP322" s="2" ph="1"/>
      <c r="AQ322" s="2" ph="1"/>
      <c r="AR322" s="2" ph="1"/>
    </row>
    <row r="323" spans="5:44" ht="27.85" x14ac:dyDescent="0.45">
      <c r="E323" s="2" ph="1"/>
      <c r="F323" s="2" ph="1"/>
      <c r="G323" s="2" ph="1"/>
      <c r="AP323" s="2" ph="1"/>
      <c r="AQ323" s="2" ph="1"/>
      <c r="AR323" s="2" ph="1"/>
    </row>
    <row r="324" spans="5:44" ht="27.85" x14ac:dyDescent="0.45">
      <c r="E324" s="2" ph="1"/>
      <c r="F324" s="2" ph="1"/>
      <c r="G324" s="2" ph="1"/>
      <c r="AP324" s="2" ph="1"/>
      <c r="AQ324" s="2" ph="1"/>
      <c r="AR324" s="2" ph="1"/>
    </row>
    <row r="325" spans="5:44" ht="27.85" x14ac:dyDescent="0.45">
      <c r="E325" s="2" ph="1"/>
      <c r="F325" s="2" ph="1"/>
      <c r="G325" s="2" ph="1"/>
      <c r="AP325" s="2" ph="1"/>
      <c r="AQ325" s="2" ph="1"/>
      <c r="AR325" s="2" ph="1"/>
    </row>
    <row r="326" spans="5:44" ht="27.85" x14ac:dyDescent="0.45">
      <c r="E326" s="2" ph="1"/>
      <c r="F326" s="2" ph="1"/>
      <c r="G326" s="2" ph="1"/>
      <c r="AP326" s="2" ph="1"/>
      <c r="AQ326" s="2" ph="1"/>
      <c r="AR326" s="2" ph="1"/>
    </row>
    <row r="327" spans="5:44" ht="27.85" x14ac:dyDescent="0.45">
      <c r="E327" s="2" ph="1"/>
      <c r="F327" s="2" ph="1"/>
      <c r="G327" s="2" ph="1"/>
      <c r="AP327" s="2" ph="1"/>
      <c r="AQ327" s="2" ph="1"/>
      <c r="AR327" s="2" ph="1"/>
    </row>
    <row r="328" spans="5:44" ht="27.85" x14ac:dyDescent="0.45">
      <c r="E328" s="2" ph="1"/>
      <c r="F328" s="2" ph="1"/>
      <c r="G328" s="2" ph="1"/>
      <c r="AP328" s="2" ph="1"/>
      <c r="AQ328" s="2" ph="1"/>
      <c r="AR328" s="2" ph="1"/>
    </row>
    <row r="329" spans="5:44" ht="27.85" x14ac:dyDescent="0.45">
      <c r="E329" s="2" ph="1"/>
      <c r="F329" s="2" ph="1"/>
      <c r="G329" s="2" ph="1"/>
      <c r="AP329" s="2" ph="1"/>
      <c r="AQ329" s="2" ph="1"/>
      <c r="AR329" s="2" ph="1"/>
    </row>
    <row r="330" spans="5:44" ht="27.85" x14ac:dyDescent="0.45">
      <c r="E330" s="2" ph="1"/>
      <c r="F330" s="2" ph="1"/>
      <c r="G330" s="2" ph="1"/>
      <c r="AP330" s="2" ph="1"/>
      <c r="AQ330" s="2" ph="1"/>
      <c r="AR330" s="2" ph="1"/>
    </row>
    <row r="331" spans="5:44" ht="27.85" x14ac:dyDescent="0.45">
      <c r="E331" s="2" ph="1"/>
      <c r="F331" s="2" ph="1"/>
      <c r="G331" s="2" ph="1"/>
      <c r="AP331" s="2" ph="1"/>
      <c r="AQ331" s="2" ph="1"/>
      <c r="AR331" s="2" ph="1"/>
    </row>
    <row r="332" spans="5:44" ht="27.85" x14ac:dyDescent="0.45">
      <c r="E332" s="2" ph="1"/>
      <c r="F332" s="2" ph="1"/>
      <c r="G332" s="2" ph="1"/>
      <c r="AP332" s="2" ph="1"/>
      <c r="AQ332" s="2" ph="1"/>
      <c r="AR332" s="2" ph="1"/>
    </row>
    <row r="333" spans="5:44" ht="27.85" x14ac:dyDescent="0.45">
      <c r="E333" s="2" ph="1"/>
      <c r="F333" s="2" ph="1"/>
      <c r="G333" s="2" ph="1"/>
      <c r="AP333" s="2" ph="1"/>
      <c r="AQ333" s="2" ph="1"/>
      <c r="AR333" s="2" ph="1"/>
    </row>
    <row r="334" spans="5:44" ht="27.85" x14ac:dyDescent="0.45">
      <c r="E334" s="2" ph="1"/>
      <c r="F334" s="2" ph="1"/>
      <c r="G334" s="2" ph="1"/>
      <c r="AP334" s="2" ph="1"/>
      <c r="AQ334" s="2" ph="1"/>
      <c r="AR334" s="2" ph="1"/>
    </row>
    <row r="335" spans="5:44" ht="27.85" x14ac:dyDescent="0.45">
      <c r="E335" s="2" ph="1"/>
      <c r="F335" s="2" ph="1"/>
      <c r="G335" s="2" ph="1"/>
      <c r="AP335" s="2" ph="1"/>
      <c r="AQ335" s="2" ph="1"/>
      <c r="AR335" s="2" ph="1"/>
    </row>
    <row r="336" spans="5:44" ht="27.85" x14ac:dyDescent="0.45">
      <c r="E336" s="2" ph="1"/>
      <c r="F336" s="2" ph="1"/>
      <c r="G336" s="2" ph="1"/>
      <c r="AP336" s="2" ph="1"/>
      <c r="AQ336" s="2" ph="1"/>
      <c r="AR336" s="2" ph="1"/>
    </row>
    <row r="337" spans="5:44" ht="27.85" x14ac:dyDescent="0.45">
      <c r="E337" s="2" ph="1"/>
      <c r="F337" s="2" ph="1"/>
      <c r="G337" s="2" ph="1"/>
      <c r="AP337" s="2" ph="1"/>
      <c r="AQ337" s="2" ph="1"/>
      <c r="AR337" s="2" ph="1"/>
    </row>
    <row r="338" spans="5:44" ht="27.85" x14ac:dyDescent="0.45">
      <c r="E338" s="2" ph="1"/>
      <c r="F338" s="2" ph="1"/>
      <c r="G338" s="2" ph="1"/>
      <c r="AP338" s="2" ph="1"/>
      <c r="AQ338" s="2" ph="1"/>
      <c r="AR338" s="2" ph="1"/>
    </row>
    <row r="339" spans="5:44" ht="27.85" x14ac:dyDescent="0.45">
      <c r="E339" s="2" ph="1"/>
      <c r="F339" s="2" ph="1"/>
      <c r="G339" s="2" ph="1"/>
      <c r="AP339" s="2" ph="1"/>
      <c r="AQ339" s="2" ph="1"/>
      <c r="AR339" s="2" ph="1"/>
    </row>
    <row r="340" spans="5:44" ht="27.85" x14ac:dyDescent="0.45">
      <c r="E340" s="2" ph="1"/>
      <c r="F340" s="2" ph="1"/>
      <c r="G340" s="2" ph="1"/>
      <c r="AP340" s="2" ph="1"/>
      <c r="AQ340" s="2" ph="1"/>
      <c r="AR340" s="2" ph="1"/>
    </row>
    <row r="341" spans="5:44" ht="27.85" x14ac:dyDescent="0.45">
      <c r="E341" s="2" ph="1"/>
      <c r="F341" s="2" ph="1"/>
      <c r="G341" s="2" ph="1"/>
      <c r="AP341" s="2" ph="1"/>
      <c r="AQ341" s="2" ph="1"/>
      <c r="AR341" s="2" ph="1"/>
    </row>
    <row r="342" spans="5:44" ht="27.85" x14ac:dyDescent="0.45">
      <c r="E342" s="2" ph="1"/>
      <c r="F342" s="2" ph="1"/>
      <c r="G342" s="2" ph="1"/>
      <c r="AP342" s="2" ph="1"/>
      <c r="AQ342" s="2" ph="1"/>
      <c r="AR342" s="2" ph="1"/>
    </row>
    <row r="343" spans="5:44" ht="27.85" x14ac:dyDescent="0.45">
      <c r="E343" s="2" ph="1"/>
      <c r="F343" s="2" ph="1"/>
      <c r="G343" s="2" ph="1"/>
      <c r="AP343" s="2" ph="1"/>
      <c r="AQ343" s="2" ph="1"/>
      <c r="AR343" s="2" ph="1"/>
    </row>
    <row r="344" spans="5:44" ht="27.85" x14ac:dyDescent="0.45">
      <c r="E344" s="2" ph="1"/>
      <c r="F344" s="2" ph="1"/>
      <c r="G344" s="2" ph="1"/>
      <c r="AP344" s="2" ph="1"/>
      <c r="AQ344" s="2" ph="1"/>
      <c r="AR344" s="2" ph="1"/>
    </row>
    <row r="345" spans="5:44" ht="27.85" x14ac:dyDescent="0.45">
      <c r="E345" s="2" ph="1"/>
      <c r="F345" s="2" ph="1"/>
      <c r="G345" s="2" ph="1"/>
      <c r="AP345" s="2" ph="1"/>
      <c r="AQ345" s="2" ph="1"/>
      <c r="AR345" s="2" ph="1"/>
    </row>
    <row r="346" spans="5:44" ht="27.85" x14ac:dyDescent="0.45">
      <c r="E346" s="2" ph="1"/>
      <c r="F346" s="2" ph="1"/>
      <c r="G346" s="2" ph="1"/>
      <c r="AP346" s="2" ph="1"/>
      <c r="AQ346" s="2" ph="1"/>
      <c r="AR346" s="2" ph="1"/>
    </row>
    <row r="347" spans="5:44" ht="27.85" x14ac:dyDescent="0.45">
      <c r="E347" s="2" ph="1"/>
      <c r="F347" s="2" ph="1"/>
      <c r="G347" s="2" ph="1"/>
      <c r="AP347" s="2" ph="1"/>
      <c r="AQ347" s="2" ph="1"/>
      <c r="AR347" s="2" ph="1"/>
    </row>
    <row r="348" spans="5:44" ht="27.85" x14ac:dyDescent="0.45">
      <c r="E348" s="2" ph="1"/>
      <c r="F348" s="2" ph="1"/>
      <c r="G348" s="2" ph="1"/>
      <c r="AP348" s="2" ph="1"/>
      <c r="AQ348" s="2" ph="1"/>
      <c r="AR348" s="2" ph="1"/>
    </row>
    <row r="349" spans="5:44" ht="27.85" x14ac:dyDescent="0.45">
      <c r="E349" s="2" ph="1"/>
      <c r="F349" s="2" ph="1"/>
      <c r="G349" s="2" ph="1"/>
      <c r="AP349" s="2" ph="1"/>
      <c r="AQ349" s="2" ph="1"/>
      <c r="AR349" s="2" ph="1"/>
    </row>
    <row r="350" spans="5:44" ht="27.85" x14ac:dyDescent="0.45">
      <c r="E350" s="2" ph="1"/>
      <c r="F350" s="2" ph="1"/>
      <c r="G350" s="2" ph="1"/>
      <c r="AP350" s="2" ph="1"/>
      <c r="AQ350" s="2" ph="1"/>
      <c r="AR350" s="2" ph="1"/>
    </row>
    <row r="351" spans="5:44" ht="27.85" x14ac:dyDescent="0.45">
      <c r="E351" s="2" ph="1"/>
      <c r="F351" s="2" ph="1"/>
      <c r="G351" s="2" ph="1"/>
      <c r="AP351" s="2" ph="1"/>
      <c r="AQ351" s="2" ph="1"/>
      <c r="AR351" s="2" ph="1"/>
    </row>
    <row r="352" spans="5:44" ht="27.85" x14ac:dyDescent="0.45">
      <c r="E352" s="2" ph="1"/>
      <c r="F352" s="2" ph="1"/>
      <c r="G352" s="2" ph="1"/>
      <c r="AP352" s="2" ph="1"/>
      <c r="AQ352" s="2" ph="1"/>
      <c r="AR352" s="2" ph="1"/>
    </row>
    <row r="353" spans="5:44" ht="27.85" x14ac:dyDescent="0.45">
      <c r="E353" s="2" ph="1"/>
      <c r="F353" s="2" ph="1"/>
      <c r="G353" s="2" ph="1"/>
      <c r="AP353" s="2" ph="1"/>
      <c r="AQ353" s="2" ph="1"/>
      <c r="AR353" s="2" ph="1"/>
    </row>
    <row r="354" spans="5:44" ht="27.85" x14ac:dyDescent="0.45">
      <c r="E354" s="2" ph="1"/>
      <c r="F354" s="2" ph="1"/>
      <c r="G354" s="2" ph="1"/>
      <c r="AP354" s="2" ph="1"/>
      <c r="AQ354" s="2" ph="1"/>
      <c r="AR354" s="2" ph="1"/>
    </row>
    <row r="355" spans="5:44" ht="27.85" x14ac:dyDescent="0.45">
      <c r="E355" s="2" ph="1"/>
      <c r="F355" s="2" ph="1"/>
      <c r="G355" s="2" ph="1"/>
      <c r="AP355" s="2" ph="1"/>
      <c r="AQ355" s="2" ph="1"/>
      <c r="AR355" s="2" ph="1"/>
    </row>
    <row r="356" spans="5:44" ht="27.85" x14ac:dyDescent="0.45">
      <c r="E356" s="2" ph="1"/>
      <c r="F356" s="2" ph="1"/>
      <c r="G356" s="2" ph="1"/>
      <c r="AP356" s="2" ph="1"/>
      <c r="AQ356" s="2" ph="1"/>
      <c r="AR356" s="2" ph="1"/>
    </row>
    <row r="357" spans="5:44" ht="27.85" x14ac:dyDescent="0.45">
      <c r="E357" s="2" ph="1"/>
      <c r="F357" s="2" ph="1"/>
      <c r="G357" s="2" ph="1"/>
      <c r="AP357" s="2" ph="1"/>
      <c r="AQ357" s="2" ph="1"/>
      <c r="AR357" s="2" ph="1"/>
    </row>
    <row r="358" spans="5:44" ht="27.85" x14ac:dyDescent="0.45">
      <c r="E358" s="2" ph="1"/>
      <c r="F358" s="2" ph="1"/>
      <c r="G358" s="2" ph="1"/>
      <c r="AP358" s="2" ph="1"/>
      <c r="AQ358" s="2" ph="1"/>
      <c r="AR358" s="2" ph="1"/>
    </row>
    <row r="359" spans="5:44" ht="27.85" x14ac:dyDescent="0.45">
      <c r="E359" s="2" ph="1"/>
      <c r="F359" s="2" ph="1"/>
      <c r="G359" s="2" ph="1"/>
      <c r="AP359" s="2" ph="1"/>
      <c r="AQ359" s="2" ph="1"/>
      <c r="AR359" s="2" ph="1"/>
    </row>
    <row r="360" spans="5:44" ht="27.85" x14ac:dyDescent="0.45">
      <c r="E360" s="2" ph="1"/>
      <c r="F360" s="2" ph="1"/>
      <c r="G360" s="2" ph="1"/>
      <c r="AP360" s="2" ph="1"/>
      <c r="AQ360" s="2" ph="1"/>
      <c r="AR360" s="2" ph="1"/>
    </row>
    <row r="361" spans="5:44" ht="27.85" x14ac:dyDescent="0.45">
      <c r="E361" s="2" ph="1"/>
      <c r="F361" s="2" ph="1"/>
      <c r="G361" s="2" ph="1"/>
      <c r="AP361" s="2" ph="1"/>
      <c r="AQ361" s="2" ph="1"/>
      <c r="AR361" s="2" ph="1"/>
    </row>
    <row r="362" spans="5:44" ht="27.85" x14ac:dyDescent="0.45">
      <c r="E362" s="2" ph="1"/>
      <c r="F362" s="2" ph="1"/>
      <c r="G362" s="2" ph="1"/>
      <c r="AP362" s="2" ph="1"/>
      <c r="AQ362" s="2" ph="1"/>
      <c r="AR362" s="2" ph="1"/>
    </row>
    <row r="363" spans="5:44" ht="27.85" x14ac:dyDescent="0.45">
      <c r="E363" s="2" ph="1"/>
      <c r="F363" s="2" ph="1"/>
      <c r="G363" s="2" ph="1"/>
      <c r="AP363" s="2" ph="1"/>
      <c r="AQ363" s="2" ph="1"/>
      <c r="AR363" s="2" ph="1"/>
    </row>
    <row r="364" spans="5:44" ht="27.85" x14ac:dyDescent="0.45">
      <c r="E364" s="2" ph="1"/>
      <c r="F364" s="2" ph="1"/>
      <c r="G364" s="2" ph="1"/>
      <c r="AP364" s="2" ph="1"/>
      <c r="AQ364" s="2" ph="1"/>
      <c r="AR364" s="2" ph="1"/>
    </row>
    <row r="365" spans="5:44" ht="27.85" x14ac:dyDescent="0.45">
      <c r="E365" s="2" ph="1"/>
      <c r="F365" s="2" ph="1"/>
      <c r="G365" s="2" ph="1"/>
      <c r="AP365" s="2" ph="1"/>
      <c r="AQ365" s="2" ph="1"/>
      <c r="AR365" s="2" ph="1"/>
    </row>
    <row r="366" spans="5:44" ht="27.85" x14ac:dyDescent="0.45">
      <c r="E366" s="2" ph="1"/>
      <c r="F366" s="2" ph="1"/>
      <c r="G366" s="2" ph="1"/>
      <c r="AP366" s="2" ph="1"/>
      <c r="AQ366" s="2" ph="1"/>
      <c r="AR366" s="2" ph="1"/>
    </row>
    <row r="367" spans="5:44" ht="27.85" x14ac:dyDescent="0.45">
      <c r="E367" s="2" ph="1"/>
      <c r="F367" s="2" ph="1"/>
      <c r="G367" s="2" ph="1"/>
      <c r="AP367" s="2" ph="1"/>
      <c r="AQ367" s="2" ph="1"/>
      <c r="AR367" s="2" ph="1"/>
    </row>
    <row r="368" spans="5:44" ht="27.85" x14ac:dyDescent="0.45">
      <c r="E368" s="2" ph="1"/>
      <c r="F368" s="2" ph="1"/>
      <c r="G368" s="2" ph="1"/>
      <c r="AP368" s="2" ph="1"/>
      <c r="AQ368" s="2" ph="1"/>
      <c r="AR368" s="2" ph="1"/>
    </row>
    <row r="369" spans="5:44" ht="27.85" x14ac:dyDescent="0.45">
      <c r="E369" s="2" ph="1"/>
      <c r="F369" s="2" ph="1"/>
      <c r="G369" s="2" ph="1"/>
      <c r="AP369" s="2" ph="1"/>
      <c r="AQ369" s="2" ph="1"/>
      <c r="AR369" s="2" ph="1"/>
    </row>
    <row r="370" spans="5:44" ht="27.85" x14ac:dyDescent="0.45">
      <c r="E370" s="2" ph="1"/>
      <c r="F370" s="2" ph="1"/>
      <c r="G370" s="2" ph="1"/>
      <c r="AP370" s="2" ph="1"/>
      <c r="AQ370" s="2" ph="1"/>
      <c r="AR370" s="2" ph="1"/>
    </row>
    <row r="371" spans="5:44" ht="27.85" x14ac:dyDescent="0.45">
      <c r="E371" s="2" ph="1"/>
      <c r="F371" s="2" ph="1"/>
      <c r="G371" s="2" ph="1"/>
      <c r="AP371" s="2" ph="1"/>
      <c r="AQ371" s="2" ph="1"/>
      <c r="AR371" s="2" ph="1"/>
    </row>
  </sheetData>
  <sheetProtection formatRows="0" selectLockedCells="1"/>
  <mergeCells count="68">
    <mergeCell ref="E22:I22"/>
    <mergeCell ref="L22:AF22"/>
    <mergeCell ref="Q21:T21"/>
    <mergeCell ref="U21:AF21"/>
    <mergeCell ref="E20:G20"/>
    <mergeCell ref="E21:G21"/>
    <mergeCell ref="H20:P20"/>
    <mergeCell ref="H21:P21"/>
    <mergeCell ref="U19:AF19"/>
    <mergeCell ref="U18:AF18"/>
    <mergeCell ref="A25:D26"/>
    <mergeCell ref="E26:F26"/>
    <mergeCell ref="G26:AD26"/>
    <mergeCell ref="E23:P23"/>
    <mergeCell ref="A24:D24"/>
    <mergeCell ref="E25:P25"/>
    <mergeCell ref="A23:D23"/>
    <mergeCell ref="Q25:T25"/>
    <mergeCell ref="U25:AF25"/>
    <mergeCell ref="E24:AF24"/>
    <mergeCell ref="Q23:AF23"/>
    <mergeCell ref="A22:D22"/>
    <mergeCell ref="J22:K22"/>
    <mergeCell ref="Q20:AF20"/>
    <mergeCell ref="A1:C1"/>
    <mergeCell ref="A4:AF4"/>
    <mergeCell ref="A5:D5"/>
    <mergeCell ref="A6:D6"/>
    <mergeCell ref="E5:AF5"/>
    <mergeCell ref="E6:AF6"/>
    <mergeCell ref="D1:AC2"/>
    <mergeCell ref="Q7:AF7"/>
    <mergeCell ref="A7:D7"/>
    <mergeCell ref="A12:D12"/>
    <mergeCell ref="A13:D13"/>
    <mergeCell ref="E10:AF10"/>
    <mergeCell ref="E11:F11"/>
    <mergeCell ref="A10:D11"/>
    <mergeCell ref="E12:G12"/>
    <mergeCell ref="I12:L12"/>
    <mergeCell ref="N12:P12"/>
    <mergeCell ref="Q12:T12"/>
    <mergeCell ref="U12:AF12"/>
    <mergeCell ref="A8:D9"/>
    <mergeCell ref="E7:P7"/>
    <mergeCell ref="X8:AB8"/>
    <mergeCell ref="E8:P9"/>
    <mergeCell ref="X9:AB9"/>
    <mergeCell ref="AC9:AF9"/>
    <mergeCell ref="Q8:W8"/>
    <mergeCell ref="AC8:AF8"/>
    <mergeCell ref="Q9:W9"/>
    <mergeCell ref="G11:AD11"/>
    <mergeCell ref="A17:AF17"/>
    <mergeCell ref="A20:D21"/>
    <mergeCell ref="A18:D18"/>
    <mergeCell ref="E18:P18"/>
    <mergeCell ref="Q18:T18"/>
    <mergeCell ref="A19:D19"/>
    <mergeCell ref="A15:D15"/>
    <mergeCell ref="E15:AF15"/>
    <mergeCell ref="N14:P14"/>
    <mergeCell ref="A14:D14"/>
    <mergeCell ref="E14:M14"/>
    <mergeCell ref="Q14:AF14"/>
    <mergeCell ref="E13:AF13"/>
    <mergeCell ref="E19:P19"/>
    <mergeCell ref="Q19:T19"/>
  </mergeCells>
  <phoneticPr fontId="4" type="Hiragana" alignment="distributed"/>
  <conditionalFormatting sqref="E12:G12">
    <cfRule type="containsBlanks" dxfId="539" priority="14">
      <formula>LEN(TRIM(E12))=0</formula>
    </cfRule>
  </conditionalFormatting>
  <conditionalFormatting sqref="E14:M14">
    <cfRule type="containsBlanks" dxfId="538" priority="22" stopIfTrue="1">
      <formula>LEN(TRIM(E14))=0</formula>
    </cfRule>
  </conditionalFormatting>
  <conditionalFormatting sqref="E7:P7">
    <cfRule type="containsBlanks" dxfId="537" priority="21" stopIfTrue="1">
      <formula>LEN(TRIM(E7))=0</formula>
    </cfRule>
  </conditionalFormatting>
  <conditionalFormatting sqref="E8:P9">
    <cfRule type="containsBlanks" dxfId="536" priority="16">
      <formula>LEN(TRIM(E8))=0</formula>
    </cfRule>
  </conditionalFormatting>
  <conditionalFormatting sqref="E18:P19">
    <cfRule type="containsBlanks" dxfId="535" priority="24" stopIfTrue="1">
      <formula>LEN(TRIM(E18))=0</formula>
    </cfRule>
  </conditionalFormatting>
  <conditionalFormatting sqref="E25:P25">
    <cfRule type="containsBlanks" dxfId="534" priority="28" stopIfTrue="1">
      <formula>LEN(TRIM(E25))=0</formula>
    </cfRule>
  </conditionalFormatting>
  <conditionalFormatting sqref="E5:AF6">
    <cfRule type="containsBlanks" dxfId="533" priority="17">
      <formula>LEN(TRIM(E5))=0</formula>
    </cfRule>
  </conditionalFormatting>
  <conditionalFormatting sqref="E10:AF10">
    <cfRule type="containsBlanks" dxfId="532" priority="15">
      <formula>LEN(TRIM(E10))=0</formula>
    </cfRule>
  </conditionalFormatting>
  <conditionalFormatting sqref="E13:AF13">
    <cfRule type="containsBlanks" dxfId="531" priority="19" stopIfTrue="1">
      <formula>LEN(TRIM(E13))=0</formula>
    </cfRule>
  </conditionalFormatting>
  <conditionalFormatting sqref="E15:AF15">
    <cfRule type="containsBlanks" dxfId="530" priority="23" stopIfTrue="1">
      <formula>LEN(TRIM(E15))=0</formula>
    </cfRule>
  </conditionalFormatting>
  <conditionalFormatting sqref="H20:P21">
    <cfRule type="containsBlanks" dxfId="529" priority="26" stopIfTrue="1">
      <formula>LEN(TRIM(H20))=0</formula>
    </cfRule>
  </conditionalFormatting>
  <conditionalFormatting sqref="I12:L12">
    <cfRule type="containsBlanks" dxfId="528" priority="13">
      <formula>LEN(TRIM(I12))=0</formula>
    </cfRule>
  </conditionalFormatting>
  <conditionalFormatting sqref="N12:P12">
    <cfRule type="containsBlanks" dxfId="527" priority="12">
      <formula>LEN(TRIM(N12))=0</formula>
    </cfRule>
  </conditionalFormatting>
  <conditionalFormatting sqref="Q18:T19">
    <cfRule type="expression" dxfId="526" priority="8">
      <formula>$Q$18="施設名"</formula>
    </cfRule>
  </conditionalFormatting>
  <conditionalFormatting sqref="Q21:T21">
    <cfRule type="expression" dxfId="525" priority="6">
      <formula>$Q$21="その他の場合"</formula>
    </cfRule>
  </conditionalFormatting>
  <conditionalFormatting sqref="Q25:T25">
    <cfRule type="expression" dxfId="524" priority="3">
      <formula>$Q$21="その他の場合"</formula>
    </cfRule>
  </conditionalFormatting>
  <conditionalFormatting sqref="U12:AF12">
    <cfRule type="containsBlanks" dxfId="523" priority="20" stopIfTrue="1">
      <formula>LEN(TRIM(U12))=0</formula>
    </cfRule>
  </conditionalFormatting>
  <conditionalFormatting sqref="U18:AF19">
    <cfRule type="expression" dxfId="522" priority="7">
      <formula>$Q18=""</formula>
    </cfRule>
    <cfRule type="containsBlanks" dxfId="521" priority="29" stopIfTrue="1">
      <formula>LEN(TRIM(U18))=0</formula>
    </cfRule>
  </conditionalFormatting>
  <conditionalFormatting sqref="U21:AF21">
    <cfRule type="expression" dxfId="520" priority="4">
      <formula>$Q21=""</formula>
    </cfRule>
    <cfRule type="containsBlanks" dxfId="519" priority="5" stopIfTrue="1">
      <formula>LEN(TRIM(U21))=0</formula>
    </cfRule>
  </conditionalFormatting>
  <conditionalFormatting sqref="U25:AF25">
    <cfRule type="expression" dxfId="518" priority="1">
      <formula>$Q25=""</formula>
    </cfRule>
    <cfRule type="containsBlanks" dxfId="517" priority="2" stopIfTrue="1">
      <formula>LEN(TRIM(U25))=0</formula>
    </cfRule>
  </conditionalFormatting>
  <dataValidations count="9">
    <dataValidation type="list" allowBlank="1" showInputMessage="1" showErrorMessage="1" sqref="E7:N7">
      <formula1>INDIRECT("都道府県1")</formula1>
    </dataValidation>
    <dataValidation imeMode="hiragana" allowBlank="1" showInputMessage="1" showErrorMessage="1" sqref="E5:T5"/>
    <dataValidation type="textLength" errorStyle="warning" allowBlank="1" showInputMessage="1" showErrorMessage="1" errorTitle="文字数" error="13文字ではありません" promptTitle="学校コードについて" prompt="アルファベット1文字＋数字12ケタの文部科学省学校コードを入力してください。_x000a_例）B101100000000" sqref="E8:P8">
      <formula1>13</formula1>
      <formula2>13</formula2>
    </dataValidation>
    <dataValidation type="list" allowBlank="1" showInputMessage="1" showErrorMessage="1" error="任意の入力はできません。選択肢から最も当てはまる項目を選択してください。" sqref="E18:P18">
      <formula1>INDIRECT("会場")</formula1>
    </dataValidation>
    <dataValidation allowBlank="1" showInputMessage="1" sqref="AF26"/>
    <dataValidation type="list" allowBlank="1" showInputMessage="1" showErrorMessage="1" error="選択肢から最も当てはまる項目を選択してください。" sqref="E25:P25">
      <formula1>INDIRECT("講師関係")</formula1>
    </dataValidation>
    <dataValidation type="list" allowBlank="1" showInputMessage="1" showErrorMessage="1" error="任意の入力はできません。選択肢から最も当てはまる項目を選択してください。" sqref="E19:P19">
      <formula1>"なし,あり"</formula1>
    </dataValidation>
    <dataValidation type="list" allowBlank="1" showInputMessage="1" showErrorMessage="1" sqref="H20:P20">
      <formula1>大項目</formula1>
    </dataValidation>
    <dataValidation type="list" allowBlank="1" showInputMessage="1" showErrorMessage="1" sqref="H21:P21">
      <formula1>INDIRECT($H$20)</formula1>
    </dataValidation>
  </dataValidations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2" r:id="rId4" name="Check Box 2">
              <controlPr defaultSize="0" autoFill="0" autoLine="0" autoPict="0">
                <anchor moveWithCells="1">
                  <from>
                    <xdr:col>4</xdr:col>
                    <xdr:colOff>129396</xdr:colOff>
                    <xdr:row>10</xdr:row>
                    <xdr:rowOff>51758</xdr:rowOff>
                  </from>
                  <to>
                    <xdr:col>5</xdr:col>
                    <xdr:colOff>112143</xdr:colOff>
                    <xdr:row>10</xdr:row>
                    <xdr:rowOff>284672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4</xdr:col>
                    <xdr:colOff>129396</xdr:colOff>
                    <xdr:row>25</xdr:row>
                    <xdr:rowOff>25879</xdr:rowOff>
                  </from>
                  <to>
                    <xdr:col>5</xdr:col>
                    <xdr:colOff>112143</xdr:colOff>
                    <xdr:row>25</xdr:row>
                    <xdr:rowOff>267419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A27" sqref="BA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78" priority="6" stopIfTrue="1">
      <formula>LEN(TRIM(E9))=0</formula>
    </cfRule>
  </conditionalFormatting>
  <conditionalFormatting sqref="F8">
    <cfRule type="containsBlanks" dxfId="77" priority="15" stopIfTrue="1">
      <formula>LEN(TRIM(F8))=0</formula>
    </cfRule>
  </conditionalFormatting>
  <conditionalFormatting sqref="E38:AI38">
    <cfRule type="containsBlanks" dxfId="76" priority="12" stopIfTrue="1">
      <formula>LEN(TRIM(E38))=0</formula>
    </cfRule>
  </conditionalFormatting>
  <conditionalFormatting sqref="K17:N33">
    <cfRule type="containsBlanks" dxfId="75" priority="11" stopIfTrue="1">
      <formula>LEN(TRIM(K17))=0</formula>
    </cfRule>
  </conditionalFormatting>
  <conditionalFormatting sqref="O17:W33">
    <cfRule type="containsBlanks" dxfId="74" priority="7" stopIfTrue="1">
      <formula>LEN(TRIM(O17))=0</formula>
    </cfRule>
  </conditionalFormatting>
  <conditionalFormatting sqref="AA17:AC33">
    <cfRule type="containsBlanks" dxfId="73" priority="8" stopIfTrue="1">
      <formula>LEN(TRIM(AA17))=0</formula>
    </cfRule>
  </conditionalFormatting>
  <conditionalFormatting sqref="AD17:AF33">
    <cfRule type="containsBlanks" dxfId="72" priority="9" stopIfTrue="1">
      <formula>LEN(TRIM(AD17))=0</formula>
    </cfRule>
  </conditionalFormatting>
  <conditionalFormatting sqref="AG17:AI33">
    <cfRule type="containsBlanks" dxfId="71" priority="10" stopIfTrue="1">
      <formula>LEN(TRIM(AG17))=0</formula>
    </cfRule>
  </conditionalFormatting>
  <conditionalFormatting sqref="A17">
    <cfRule type="containsBlanks" dxfId="70" priority="4" stopIfTrue="1">
      <formula>LEN(TRIM(A17))=0</formula>
    </cfRule>
  </conditionalFormatting>
  <conditionalFormatting sqref="C17">
    <cfRule type="containsBlanks" dxfId="69" priority="5" stopIfTrue="1">
      <formula>LEN(TRIM(C17))=0</formula>
    </cfRule>
  </conditionalFormatting>
  <conditionalFormatting sqref="A18:A33">
    <cfRule type="containsBlanks" dxfId="68" priority="2" stopIfTrue="1">
      <formula>LEN(TRIM(A18))=0</formula>
    </cfRule>
  </conditionalFormatting>
  <conditionalFormatting sqref="C18:C33">
    <cfRule type="containsBlanks" dxfId="67" priority="3" stopIfTrue="1">
      <formula>LEN(TRIM(C18))=0</formula>
    </cfRule>
  </conditionalFormatting>
  <conditionalFormatting sqref="Z10">
    <cfRule type="containsBlanks" dxfId="66" priority="1" stopIfTrue="1">
      <formula>LEN(TRIM(Z10))=0</formula>
    </cfRule>
  </conditionalFormatting>
  <conditionalFormatting sqref="Z8:AI8">
    <cfRule type="containsBlanks" dxfId="65" priority="13" stopIfTrue="1">
      <formula>LEN(TRIM(Z8))=0</formula>
    </cfRule>
  </conditionalFormatting>
  <conditionalFormatting sqref="Z10">
    <cfRule type="containsBlanks" dxfId="64" priority="14" stopIfTrue="1">
      <formula>LEN(TRIM(Z10))=0</formula>
    </cfRule>
  </conditionalFormatting>
  <conditionalFormatting sqref="R10:T10">
    <cfRule type="containsBlanks" dxfId="63" priority="16" stopIfTrue="1">
      <formula>LEN(TRIM(R10))=0</formula>
    </cfRule>
  </conditionalFormatting>
  <conditionalFormatting sqref="F7:T7">
    <cfRule type="containsBlanks" dxfId="62" priority="17" stopIfTrue="1">
      <formula>LEN(TRIM(F7))=0</formula>
    </cfRule>
  </conditionalFormatting>
  <dataValidations count="11">
    <dataValidation type="list" allowBlank="1" sqref="K17:K33">
      <formula1>INDIRECT("交通機関名")</formula1>
    </dataValidation>
    <dataValidation type="list" allowBlank="1" showInputMessage="1" sqref="AG17:AG33">
      <formula1>"9800,10900"</formula1>
    </dataValidation>
    <dataValidation type="list" allowBlank="1" showInputMessage="1" showErrorMessage="1" errorTitle="確認" error="旅費基準をご確認ください" sqref="AA17:AA33">
      <formula1>"1100"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R10">
      <formula1>"駅,停留所"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A17:A33">
      <formula1>月</formula1>
    </dataValidation>
    <dataValidation type="list" allowBlank="1" sqref="F8">
      <formula1>移動拠点</formula1>
    </dataValidation>
    <dataValidation type="list" allowBlank="1" showInputMessage="1" showErrorMessage="1" sqref="Z8:AI8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A27" sqref="BA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61" priority="6" stopIfTrue="1">
      <formula>LEN(TRIM(E9))=0</formula>
    </cfRule>
  </conditionalFormatting>
  <conditionalFormatting sqref="F8">
    <cfRule type="containsBlanks" dxfId="60" priority="15" stopIfTrue="1">
      <formula>LEN(TRIM(F8))=0</formula>
    </cfRule>
  </conditionalFormatting>
  <conditionalFormatting sqref="E38:AI38">
    <cfRule type="containsBlanks" dxfId="59" priority="12" stopIfTrue="1">
      <formula>LEN(TRIM(E38))=0</formula>
    </cfRule>
  </conditionalFormatting>
  <conditionalFormatting sqref="K17:N33">
    <cfRule type="containsBlanks" dxfId="58" priority="11" stopIfTrue="1">
      <formula>LEN(TRIM(K17))=0</formula>
    </cfRule>
  </conditionalFormatting>
  <conditionalFormatting sqref="O17:W33">
    <cfRule type="containsBlanks" dxfId="57" priority="7" stopIfTrue="1">
      <formula>LEN(TRIM(O17))=0</formula>
    </cfRule>
  </conditionalFormatting>
  <conditionalFormatting sqref="AA17:AC33">
    <cfRule type="containsBlanks" dxfId="56" priority="8" stopIfTrue="1">
      <formula>LEN(TRIM(AA17))=0</formula>
    </cfRule>
  </conditionalFormatting>
  <conditionalFormatting sqref="AD17:AF33">
    <cfRule type="containsBlanks" dxfId="55" priority="9" stopIfTrue="1">
      <formula>LEN(TRIM(AD17))=0</formula>
    </cfRule>
  </conditionalFormatting>
  <conditionalFormatting sqref="AG17:AI33">
    <cfRule type="containsBlanks" dxfId="54" priority="10" stopIfTrue="1">
      <formula>LEN(TRIM(AG17))=0</formula>
    </cfRule>
  </conditionalFormatting>
  <conditionalFormatting sqref="A17">
    <cfRule type="containsBlanks" dxfId="53" priority="4" stopIfTrue="1">
      <formula>LEN(TRIM(A17))=0</formula>
    </cfRule>
  </conditionalFormatting>
  <conditionalFormatting sqref="C17">
    <cfRule type="containsBlanks" dxfId="52" priority="5" stopIfTrue="1">
      <formula>LEN(TRIM(C17))=0</formula>
    </cfRule>
  </conditionalFormatting>
  <conditionalFormatting sqref="A18:A33">
    <cfRule type="containsBlanks" dxfId="51" priority="2" stopIfTrue="1">
      <formula>LEN(TRIM(A18))=0</formula>
    </cfRule>
  </conditionalFormatting>
  <conditionalFormatting sqref="C18:C33">
    <cfRule type="containsBlanks" dxfId="50" priority="3" stopIfTrue="1">
      <formula>LEN(TRIM(C18))=0</formula>
    </cfRule>
  </conditionalFormatting>
  <conditionalFormatting sqref="Z10">
    <cfRule type="containsBlanks" dxfId="49" priority="1" stopIfTrue="1">
      <formula>LEN(TRIM(Z10))=0</formula>
    </cfRule>
  </conditionalFormatting>
  <conditionalFormatting sqref="Z8:AI8">
    <cfRule type="containsBlanks" dxfId="48" priority="13" stopIfTrue="1">
      <formula>LEN(TRIM(Z8))=0</formula>
    </cfRule>
  </conditionalFormatting>
  <conditionalFormatting sqref="Z10">
    <cfRule type="containsBlanks" dxfId="47" priority="14" stopIfTrue="1">
      <formula>LEN(TRIM(Z10))=0</formula>
    </cfRule>
  </conditionalFormatting>
  <conditionalFormatting sqref="R10:T10">
    <cfRule type="containsBlanks" dxfId="46" priority="16" stopIfTrue="1">
      <formula>LEN(TRIM(R10))=0</formula>
    </cfRule>
  </conditionalFormatting>
  <conditionalFormatting sqref="F7:T7">
    <cfRule type="containsBlanks" dxfId="45" priority="17" stopIfTrue="1">
      <formula>LEN(TRIM(F7))=0</formula>
    </cfRule>
  </conditionalFormatting>
  <dataValidations count="11">
    <dataValidation type="list" allowBlank="1" sqref="K17:K33">
      <formula1>INDIRECT("交通機関名")</formula1>
    </dataValidation>
    <dataValidation type="list" allowBlank="1" showInputMessage="1" sqref="AG17:AG33">
      <formula1>"9800,10900"</formula1>
    </dataValidation>
    <dataValidation type="list" allowBlank="1" showInputMessage="1" showErrorMessage="1" errorTitle="確認" error="旅費基準をご確認ください" sqref="AA17:AA33">
      <formula1>"1100"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R10">
      <formula1>"駅,停留所"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A17:A33">
      <formula1>月</formula1>
    </dataValidation>
    <dataValidation type="list" allowBlank="1" sqref="F8">
      <formula1>移動拠点</formula1>
    </dataValidation>
    <dataValidation type="list" allowBlank="1" showInputMessage="1" showErrorMessage="1" sqref="Z8:AI8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A27" sqref="BA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44" priority="6" stopIfTrue="1">
      <formula>LEN(TRIM(E9))=0</formula>
    </cfRule>
  </conditionalFormatting>
  <conditionalFormatting sqref="F8">
    <cfRule type="containsBlanks" dxfId="43" priority="15" stopIfTrue="1">
      <formula>LEN(TRIM(F8))=0</formula>
    </cfRule>
  </conditionalFormatting>
  <conditionalFormatting sqref="E38:AI38">
    <cfRule type="containsBlanks" dxfId="42" priority="12" stopIfTrue="1">
      <formula>LEN(TRIM(E38))=0</formula>
    </cfRule>
  </conditionalFormatting>
  <conditionalFormatting sqref="K17:N33">
    <cfRule type="containsBlanks" dxfId="41" priority="11" stopIfTrue="1">
      <formula>LEN(TRIM(K17))=0</formula>
    </cfRule>
  </conditionalFormatting>
  <conditionalFormatting sqref="O17:W33">
    <cfRule type="containsBlanks" dxfId="40" priority="7" stopIfTrue="1">
      <formula>LEN(TRIM(O17))=0</formula>
    </cfRule>
  </conditionalFormatting>
  <conditionalFormatting sqref="AA17:AC33">
    <cfRule type="containsBlanks" dxfId="39" priority="8" stopIfTrue="1">
      <formula>LEN(TRIM(AA17))=0</formula>
    </cfRule>
  </conditionalFormatting>
  <conditionalFormatting sqref="AD17:AF33">
    <cfRule type="containsBlanks" dxfId="38" priority="9" stopIfTrue="1">
      <formula>LEN(TRIM(AD17))=0</formula>
    </cfRule>
  </conditionalFormatting>
  <conditionalFormatting sqref="AG17:AI33">
    <cfRule type="containsBlanks" dxfId="37" priority="10" stopIfTrue="1">
      <formula>LEN(TRIM(AG17))=0</formula>
    </cfRule>
  </conditionalFormatting>
  <conditionalFormatting sqref="A17">
    <cfRule type="containsBlanks" dxfId="36" priority="4" stopIfTrue="1">
      <formula>LEN(TRIM(A17))=0</formula>
    </cfRule>
  </conditionalFormatting>
  <conditionalFormatting sqref="C17">
    <cfRule type="containsBlanks" dxfId="35" priority="5" stopIfTrue="1">
      <formula>LEN(TRIM(C17))=0</formula>
    </cfRule>
  </conditionalFormatting>
  <conditionalFormatting sqref="A18:A33">
    <cfRule type="containsBlanks" dxfId="34" priority="2" stopIfTrue="1">
      <formula>LEN(TRIM(A18))=0</formula>
    </cfRule>
  </conditionalFormatting>
  <conditionalFormatting sqref="C18:C33">
    <cfRule type="containsBlanks" dxfId="33" priority="3" stopIfTrue="1">
      <formula>LEN(TRIM(C18))=0</formula>
    </cfRule>
  </conditionalFormatting>
  <conditionalFormatting sqref="Z10">
    <cfRule type="containsBlanks" dxfId="32" priority="1" stopIfTrue="1">
      <formula>LEN(TRIM(Z10))=0</formula>
    </cfRule>
  </conditionalFormatting>
  <conditionalFormatting sqref="Z8:AI8">
    <cfRule type="containsBlanks" dxfId="31" priority="13" stopIfTrue="1">
      <formula>LEN(TRIM(Z8))=0</formula>
    </cfRule>
  </conditionalFormatting>
  <conditionalFormatting sqref="Z10">
    <cfRule type="containsBlanks" dxfId="30" priority="14" stopIfTrue="1">
      <formula>LEN(TRIM(Z10))=0</formula>
    </cfRule>
  </conditionalFormatting>
  <conditionalFormatting sqref="R10:T10">
    <cfRule type="containsBlanks" dxfId="29" priority="16" stopIfTrue="1">
      <formula>LEN(TRIM(R10))=0</formula>
    </cfRule>
  </conditionalFormatting>
  <conditionalFormatting sqref="F7:T7">
    <cfRule type="containsBlanks" dxfId="28" priority="17" stopIfTrue="1">
      <formula>LEN(TRIM(F7))=0</formula>
    </cfRule>
  </conditionalFormatting>
  <dataValidations count="11">
    <dataValidation type="list" allowBlank="1" showInputMessage="1" showErrorMessage="1" sqref="Z8:AI8">
      <formula1>"あり,なし"</formula1>
    </dataValidation>
    <dataValidation type="list" allowBlank="1" sqref="F8">
      <formula1>移動拠点</formula1>
    </dataValidation>
    <dataValidation type="list" allowBlank="1" showInputMessage="1" showErrorMessage="1" sqref="A17:A33">
      <formula1>月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R10">
      <formula1>"駅,停留所"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errorTitle="確認" error="旅費基準をご確認ください" sqref="AA17:AA33">
      <formula1>"1100"</formula1>
    </dataValidation>
    <dataValidation type="list" allowBlank="1" showInputMessage="1" sqref="AG17:AG33">
      <formula1>"9800,10900"</formula1>
    </dataValidation>
    <dataValidation type="list" allowBlank="1" sqref="K17:K33">
      <formula1>INDIRECT("交通機関名")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P42"/>
  <sheetViews>
    <sheetView showGridLines="0" view="pageBreakPreview" zoomScaleNormal="100" zoomScaleSheetLayoutView="100" workbookViewId="0">
      <selection activeCell="BA27" sqref="BA27"/>
    </sheetView>
  </sheetViews>
  <sheetFormatPr defaultColWidth="3.109375" defaultRowHeight="17" x14ac:dyDescent="0.4"/>
  <cols>
    <col min="1" max="1" width="3.6640625" style="195" customWidth="1"/>
    <col min="2" max="2" width="3.109375" style="195"/>
    <col min="3" max="3" width="3.6640625" style="195" customWidth="1"/>
    <col min="4" max="17" width="3.109375" style="195"/>
    <col min="18" max="18" width="3.109375" style="195" customWidth="1"/>
    <col min="19" max="24" width="3.109375" style="195"/>
    <col min="25" max="25" width="3.109375" style="195" customWidth="1"/>
    <col min="26" max="35" width="3.109375" style="195"/>
    <col min="36" max="36" width="15.88671875" style="195" customWidth="1"/>
    <col min="37" max="16384" width="3.109375" style="19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70"/>
      <c r="AH1" s="170"/>
      <c r="AI1" s="170"/>
      <c r="AJ1" s="170"/>
      <c r="AK1" s="170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70"/>
      <c r="AH2" s="170"/>
      <c r="AI2" s="170"/>
      <c r="AJ2" s="170"/>
      <c r="AK2" s="170"/>
    </row>
    <row r="3" spans="1:43" s="32" customFormat="1" ht="9.6999999999999993" customHeight="1" x14ac:dyDescent="0.4"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96"/>
      <c r="AK4" s="196"/>
      <c r="AL4" s="196"/>
      <c r="AM4" s="196"/>
      <c r="AN4" s="196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96"/>
      <c r="AK5" s="196"/>
      <c r="AL5" s="196"/>
      <c r="AM5" s="196"/>
      <c r="AN5" s="196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96"/>
      <c r="V7" s="196"/>
      <c r="W7" s="196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96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96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96"/>
      <c r="AK12" s="196"/>
      <c r="AL12" s="196"/>
      <c r="AM12" s="196"/>
      <c r="AN12" s="196"/>
      <c r="AO12" s="196"/>
      <c r="AP12" s="196"/>
      <c r="AQ12" s="174"/>
    </row>
    <row r="13" spans="1:43" ht="16.5" customHeigh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96"/>
      <c r="CG23" s="196"/>
      <c r="CH23" s="196"/>
      <c r="CI23" s="196"/>
      <c r="CJ23" s="196"/>
      <c r="CK23" s="196"/>
      <c r="CL23" s="196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96"/>
      <c r="AN34" s="196"/>
      <c r="AO34" s="196"/>
      <c r="AP34" s="196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96"/>
      <c r="AN35" s="196"/>
      <c r="AO35" s="196"/>
      <c r="AP35" s="196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96"/>
      <c r="AN36" s="196"/>
      <c r="AO36" s="196"/>
      <c r="AP36" s="196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96"/>
      <c r="AN37" s="196"/>
      <c r="AO37" s="196"/>
      <c r="AP37" s="196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96"/>
      <c r="AN38" s="196"/>
      <c r="AO38" s="196"/>
      <c r="AP38" s="196"/>
    </row>
    <row r="39" spans="1:42" ht="14.95" customHeight="1" x14ac:dyDescent="0.4">
      <c r="A39" s="49" t="s">
        <v>234</v>
      </c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M39" s="196"/>
      <c r="AN39" s="196"/>
      <c r="AO39" s="196"/>
      <c r="AP39" s="196"/>
    </row>
    <row r="40" spans="1:42" ht="14.95" customHeight="1" x14ac:dyDescent="0.4">
      <c r="A40" s="48" t="s">
        <v>717</v>
      </c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M40" s="196"/>
      <c r="AN40" s="196"/>
      <c r="AO40" s="196"/>
      <c r="AP40" s="196"/>
    </row>
    <row r="41" spans="1:42" ht="17.7" x14ac:dyDescent="0.4">
      <c r="AM41" s="196"/>
      <c r="AN41" s="196"/>
      <c r="AO41" s="196"/>
      <c r="AP41" s="196"/>
    </row>
    <row r="42" spans="1:42" ht="17.7" x14ac:dyDescent="0.4">
      <c r="AM42" s="196"/>
      <c r="AN42" s="196"/>
      <c r="AO42" s="196"/>
      <c r="AP42" s="196"/>
    </row>
  </sheetData>
  <mergeCells count="231">
    <mergeCell ref="AG33:AI33"/>
    <mergeCell ref="A34:N35"/>
    <mergeCell ref="O34:Q34"/>
    <mergeCell ref="R34:W35"/>
    <mergeCell ref="X34:Z34"/>
    <mergeCell ref="AA34:AC34"/>
    <mergeCell ref="A37:D38"/>
    <mergeCell ref="E37:AI37"/>
    <mergeCell ref="E38:AI38"/>
    <mergeCell ref="AD34:AF35"/>
    <mergeCell ref="AG34:AI34"/>
    <mergeCell ref="O35:Q35"/>
    <mergeCell ref="X35:Z35"/>
    <mergeCell ref="AA35:AC35"/>
    <mergeCell ref="AG35:AI35"/>
    <mergeCell ref="E33:G33"/>
    <mergeCell ref="H33:J33"/>
    <mergeCell ref="K33:N33"/>
    <mergeCell ref="O33:Q33"/>
    <mergeCell ref="R33:T33"/>
    <mergeCell ref="U33:W33"/>
    <mergeCell ref="X33:Z33"/>
    <mergeCell ref="AA33:AC33"/>
    <mergeCell ref="AD33:AF33"/>
    <mergeCell ref="AG31:AI31"/>
    <mergeCell ref="E32:G32"/>
    <mergeCell ref="H32:J32"/>
    <mergeCell ref="K32:N32"/>
    <mergeCell ref="O32:Q32"/>
    <mergeCell ref="R32:T32"/>
    <mergeCell ref="U32:W32"/>
    <mergeCell ref="X32:Z32"/>
    <mergeCell ref="AA32:AC32"/>
    <mergeCell ref="AD32:AF32"/>
    <mergeCell ref="AG32:AI32"/>
    <mergeCell ref="E31:G31"/>
    <mergeCell ref="H31:J31"/>
    <mergeCell ref="K31:N31"/>
    <mergeCell ref="O31:Q31"/>
    <mergeCell ref="R31:T31"/>
    <mergeCell ref="U31:W31"/>
    <mergeCell ref="X31:Z31"/>
    <mergeCell ref="AA31:AC31"/>
    <mergeCell ref="AD31:AF31"/>
    <mergeCell ref="AG29:AI29"/>
    <mergeCell ref="E30:G30"/>
    <mergeCell ref="H30:J30"/>
    <mergeCell ref="K30:N30"/>
    <mergeCell ref="O30:Q30"/>
    <mergeCell ref="R30:T30"/>
    <mergeCell ref="U30:W30"/>
    <mergeCell ref="X30:Z30"/>
    <mergeCell ref="AA30:AC30"/>
    <mergeCell ref="AD30:AF30"/>
    <mergeCell ref="AG30:AI30"/>
    <mergeCell ref="E29:G29"/>
    <mergeCell ref="H29:J29"/>
    <mergeCell ref="K29:N29"/>
    <mergeCell ref="O29:Q29"/>
    <mergeCell ref="R29:T29"/>
    <mergeCell ref="U29:W29"/>
    <mergeCell ref="X29:Z29"/>
    <mergeCell ref="AA29:AC29"/>
    <mergeCell ref="AD29:AF29"/>
    <mergeCell ref="AG27:AI27"/>
    <mergeCell ref="E28:G28"/>
    <mergeCell ref="H28:J28"/>
    <mergeCell ref="K28:N28"/>
    <mergeCell ref="O28:Q28"/>
    <mergeCell ref="R28:T28"/>
    <mergeCell ref="U28:W28"/>
    <mergeCell ref="X28:Z28"/>
    <mergeCell ref="AA28:AC28"/>
    <mergeCell ref="AD28:AF28"/>
    <mergeCell ref="AG28:AI28"/>
    <mergeCell ref="E27:G27"/>
    <mergeCell ref="H27:J27"/>
    <mergeCell ref="K27:N27"/>
    <mergeCell ref="O27:Q27"/>
    <mergeCell ref="R27:T27"/>
    <mergeCell ref="U27:W27"/>
    <mergeCell ref="X27:Z27"/>
    <mergeCell ref="AA27:AC27"/>
    <mergeCell ref="AD27:AF27"/>
    <mergeCell ref="AG25:AI25"/>
    <mergeCell ref="E26:G26"/>
    <mergeCell ref="H26:J26"/>
    <mergeCell ref="K26:N26"/>
    <mergeCell ref="O26:Q26"/>
    <mergeCell ref="R26:T26"/>
    <mergeCell ref="U26:W26"/>
    <mergeCell ref="X26:Z26"/>
    <mergeCell ref="AA26:AC26"/>
    <mergeCell ref="AD26:AF26"/>
    <mergeCell ref="AG26:AI26"/>
    <mergeCell ref="E25:G25"/>
    <mergeCell ref="H25:J25"/>
    <mergeCell ref="K25:N25"/>
    <mergeCell ref="O25:Q25"/>
    <mergeCell ref="R25:T25"/>
    <mergeCell ref="U25:W25"/>
    <mergeCell ref="X25:Z25"/>
    <mergeCell ref="AA25:AC25"/>
    <mergeCell ref="AD25:AF25"/>
    <mergeCell ref="AG23:AI23"/>
    <mergeCell ref="E24:G24"/>
    <mergeCell ref="H24:J24"/>
    <mergeCell ref="K24:N24"/>
    <mergeCell ref="O24:Q24"/>
    <mergeCell ref="R24:T24"/>
    <mergeCell ref="U24:W24"/>
    <mergeCell ref="X24:Z24"/>
    <mergeCell ref="AA24:AC24"/>
    <mergeCell ref="AD24:AF24"/>
    <mergeCell ref="AG24:AI24"/>
    <mergeCell ref="E23:G23"/>
    <mergeCell ref="H23:J23"/>
    <mergeCell ref="K23:N23"/>
    <mergeCell ref="O23:Q23"/>
    <mergeCell ref="R23:T23"/>
    <mergeCell ref="U23:W23"/>
    <mergeCell ref="X23:Z23"/>
    <mergeCell ref="AA23:AC23"/>
    <mergeCell ref="AD23:AF23"/>
    <mergeCell ref="AG21:AI21"/>
    <mergeCell ref="E22:G22"/>
    <mergeCell ref="H22:J22"/>
    <mergeCell ref="K22:N22"/>
    <mergeCell ref="O22:Q22"/>
    <mergeCell ref="R22:T22"/>
    <mergeCell ref="U22:W22"/>
    <mergeCell ref="X22:Z22"/>
    <mergeCell ref="AA22:AC22"/>
    <mergeCell ref="AD22:AF22"/>
    <mergeCell ref="AG22:AI22"/>
    <mergeCell ref="E21:G21"/>
    <mergeCell ref="H21:J21"/>
    <mergeCell ref="K21:N21"/>
    <mergeCell ref="O21:Q21"/>
    <mergeCell ref="R21:T21"/>
    <mergeCell ref="U21:W21"/>
    <mergeCell ref="X21:Z21"/>
    <mergeCell ref="AA21:AC21"/>
    <mergeCell ref="AD21:AF21"/>
    <mergeCell ref="AG19:AI19"/>
    <mergeCell ref="E20:G20"/>
    <mergeCell ref="H20:J20"/>
    <mergeCell ref="K20:N20"/>
    <mergeCell ref="O20:Q20"/>
    <mergeCell ref="R20:T20"/>
    <mergeCell ref="U20:W20"/>
    <mergeCell ref="X20:Z20"/>
    <mergeCell ref="AA20:AC20"/>
    <mergeCell ref="AD20:AF20"/>
    <mergeCell ref="AG20:AI20"/>
    <mergeCell ref="E19:G19"/>
    <mergeCell ref="H19:J19"/>
    <mergeCell ref="K19:N19"/>
    <mergeCell ref="O19:Q19"/>
    <mergeCell ref="R19:T19"/>
    <mergeCell ref="U19:W19"/>
    <mergeCell ref="X19:Z19"/>
    <mergeCell ref="AA19:AC19"/>
    <mergeCell ref="AD19:AF19"/>
    <mergeCell ref="AG17:AI17"/>
    <mergeCell ref="E18:G18"/>
    <mergeCell ref="H18:J18"/>
    <mergeCell ref="K18:N18"/>
    <mergeCell ref="O18:Q18"/>
    <mergeCell ref="R18:T18"/>
    <mergeCell ref="U18:W18"/>
    <mergeCell ref="X18:Z18"/>
    <mergeCell ref="AA18:AC18"/>
    <mergeCell ref="AD18:AF18"/>
    <mergeCell ref="AG18:AI18"/>
    <mergeCell ref="E17:G17"/>
    <mergeCell ref="H17:J17"/>
    <mergeCell ref="K17:N17"/>
    <mergeCell ref="O17:Q17"/>
    <mergeCell ref="R17:T17"/>
    <mergeCell ref="U17:W17"/>
    <mergeCell ref="X17:Z17"/>
    <mergeCell ref="AA17:AC17"/>
    <mergeCell ref="AD17:AF17"/>
    <mergeCell ref="A12:D12"/>
    <mergeCell ref="E12:M12"/>
    <mergeCell ref="P12:AI14"/>
    <mergeCell ref="A15:D16"/>
    <mergeCell ref="E15:J15"/>
    <mergeCell ref="K15:N16"/>
    <mergeCell ref="O15:Q16"/>
    <mergeCell ref="R15:T16"/>
    <mergeCell ref="U15:W16"/>
    <mergeCell ref="X15:Z16"/>
    <mergeCell ref="AA15:AC16"/>
    <mergeCell ref="AD15:AF16"/>
    <mergeCell ref="AG15:AI16"/>
    <mergeCell ref="E16:G16"/>
    <mergeCell ref="H16:J16"/>
    <mergeCell ref="Z8:AI8"/>
    <mergeCell ref="C9:E9"/>
    <mergeCell ref="F9:T9"/>
    <mergeCell ref="U9:Y10"/>
    <mergeCell ref="Z9:AI9"/>
    <mergeCell ref="C10:E10"/>
    <mergeCell ref="F10:Q10"/>
    <mergeCell ref="R10:T10"/>
    <mergeCell ref="Z10:AI10"/>
    <mergeCell ref="A7:E7"/>
    <mergeCell ref="F7:T7"/>
    <mergeCell ref="A8:B10"/>
    <mergeCell ref="C8:E8"/>
    <mergeCell ref="F8:T8"/>
    <mergeCell ref="U8:Y8"/>
    <mergeCell ref="K5:O5"/>
    <mergeCell ref="P5:T5"/>
    <mergeCell ref="U5:Y5"/>
    <mergeCell ref="Z5:AD5"/>
    <mergeCell ref="AE5:AI5"/>
    <mergeCell ref="A6:E6"/>
    <mergeCell ref="F6:T6"/>
    <mergeCell ref="A1:C1"/>
    <mergeCell ref="D1:AF2"/>
    <mergeCell ref="A4:E5"/>
    <mergeCell ref="F4:J4"/>
    <mergeCell ref="K4:O4"/>
    <mergeCell ref="P4:T4"/>
    <mergeCell ref="U4:Y4"/>
    <mergeCell ref="Z4:AD4"/>
    <mergeCell ref="AE4:AI4"/>
    <mergeCell ref="F5:J5"/>
  </mergeCells>
  <phoneticPr fontId="3"/>
  <conditionalFormatting sqref="E17:J33 F9:F10">
    <cfRule type="containsBlanks" dxfId="27" priority="6" stopIfTrue="1">
      <formula>LEN(TRIM(E9))=0</formula>
    </cfRule>
  </conditionalFormatting>
  <conditionalFormatting sqref="F8">
    <cfRule type="containsBlanks" dxfId="26" priority="15" stopIfTrue="1">
      <formula>LEN(TRIM(F8))=0</formula>
    </cfRule>
  </conditionalFormatting>
  <conditionalFormatting sqref="E38:AI38">
    <cfRule type="containsBlanks" dxfId="25" priority="12" stopIfTrue="1">
      <formula>LEN(TRIM(E38))=0</formula>
    </cfRule>
  </conditionalFormatting>
  <conditionalFormatting sqref="K17:N33">
    <cfRule type="containsBlanks" dxfId="24" priority="11" stopIfTrue="1">
      <formula>LEN(TRIM(K17))=0</formula>
    </cfRule>
  </conditionalFormatting>
  <conditionalFormatting sqref="O17:W33">
    <cfRule type="containsBlanks" dxfId="23" priority="7" stopIfTrue="1">
      <formula>LEN(TRIM(O17))=0</formula>
    </cfRule>
  </conditionalFormatting>
  <conditionalFormatting sqref="AA17:AC33">
    <cfRule type="containsBlanks" dxfId="22" priority="8" stopIfTrue="1">
      <formula>LEN(TRIM(AA17))=0</formula>
    </cfRule>
  </conditionalFormatting>
  <conditionalFormatting sqref="AD17:AF33">
    <cfRule type="containsBlanks" dxfId="21" priority="9" stopIfTrue="1">
      <formula>LEN(TRIM(AD17))=0</formula>
    </cfRule>
  </conditionalFormatting>
  <conditionalFormatting sqref="AG17:AI33">
    <cfRule type="containsBlanks" dxfId="20" priority="10" stopIfTrue="1">
      <formula>LEN(TRIM(AG17))=0</formula>
    </cfRule>
  </conditionalFormatting>
  <conditionalFormatting sqref="A17">
    <cfRule type="containsBlanks" dxfId="19" priority="4" stopIfTrue="1">
      <formula>LEN(TRIM(A17))=0</formula>
    </cfRule>
  </conditionalFormatting>
  <conditionalFormatting sqref="C17">
    <cfRule type="containsBlanks" dxfId="18" priority="5" stopIfTrue="1">
      <formula>LEN(TRIM(C17))=0</formula>
    </cfRule>
  </conditionalFormatting>
  <conditionalFormatting sqref="A18:A33">
    <cfRule type="containsBlanks" dxfId="17" priority="2" stopIfTrue="1">
      <formula>LEN(TRIM(A18))=0</formula>
    </cfRule>
  </conditionalFormatting>
  <conditionalFormatting sqref="C18:C33">
    <cfRule type="containsBlanks" dxfId="16" priority="3" stopIfTrue="1">
      <formula>LEN(TRIM(C18))=0</formula>
    </cfRule>
  </conditionalFormatting>
  <conditionalFormatting sqref="Z10">
    <cfRule type="containsBlanks" dxfId="15" priority="1" stopIfTrue="1">
      <formula>LEN(TRIM(Z10))=0</formula>
    </cfRule>
  </conditionalFormatting>
  <conditionalFormatting sqref="Z8:AI8">
    <cfRule type="containsBlanks" dxfId="14" priority="13" stopIfTrue="1">
      <formula>LEN(TRIM(Z8))=0</formula>
    </cfRule>
  </conditionalFormatting>
  <conditionalFormatting sqref="Z10">
    <cfRule type="containsBlanks" dxfId="13" priority="14" stopIfTrue="1">
      <formula>LEN(TRIM(Z10))=0</formula>
    </cfRule>
  </conditionalFormatting>
  <conditionalFormatting sqref="R10:T10">
    <cfRule type="containsBlanks" dxfId="12" priority="16" stopIfTrue="1">
      <formula>LEN(TRIM(R10))=0</formula>
    </cfRule>
  </conditionalFormatting>
  <conditionalFormatting sqref="F7:T7">
    <cfRule type="containsBlanks" dxfId="11" priority="17" stopIfTrue="1">
      <formula>LEN(TRIM(F7))=0</formula>
    </cfRule>
  </conditionalFormatting>
  <dataValidations count="11">
    <dataValidation type="list" allowBlank="1" sqref="K17:K33">
      <formula1>INDIRECT("交通機関名")</formula1>
    </dataValidation>
    <dataValidation type="list" allowBlank="1" showInputMessage="1" sqref="AG17:AG33">
      <formula1>"9800,10900"</formula1>
    </dataValidation>
    <dataValidation type="list" allowBlank="1" showInputMessage="1" showErrorMessage="1" errorTitle="確認" error="旅費基準をご確認ください" sqref="AA17:AA33">
      <formula1>"1100"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R10">
      <formula1>"駅,停留所"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A17:A33">
      <formula1>月</formula1>
    </dataValidation>
    <dataValidation type="list" allowBlank="1" sqref="F8">
      <formula1>移動拠点</formula1>
    </dataValidation>
    <dataValidation type="list" allowBlank="1" showInputMessage="1" showErrorMessage="1" sqref="Z8:AI8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BC50"/>
  <sheetViews>
    <sheetView showGridLines="0" view="pageBreakPreview" zoomScaleNormal="70" zoomScaleSheetLayoutView="100" workbookViewId="0">
      <selection activeCell="C15" sqref="C15:H15"/>
    </sheetView>
  </sheetViews>
  <sheetFormatPr defaultColWidth="9" defaultRowHeight="17.7" x14ac:dyDescent="0.4"/>
  <cols>
    <col min="1" max="32" width="3.109375" style="18" customWidth="1"/>
    <col min="33" max="33" width="9.77734375" style="18" hidden="1" customWidth="1"/>
    <col min="34" max="36" width="7" style="18" hidden="1" customWidth="1"/>
    <col min="37" max="39" width="3.109375" style="18" customWidth="1"/>
    <col min="40" max="40" width="9" style="18"/>
    <col min="41" max="41" width="9.44140625" style="18" customWidth="1"/>
    <col min="42" max="42" width="8.109375" style="18" customWidth="1"/>
    <col min="43" max="43" width="14.21875" style="18" customWidth="1"/>
    <col min="44" max="44" width="18" style="18" customWidth="1"/>
    <col min="45" max="45" width="8.44140625" style="18" customWidth="1"/>
    <col min="46" max="16384" width="9" style="18"/>
  </cols>
  <sheetData>
    <row r="1" spans="1:55" s="17" customFormat="1" ht="23.95" customHeight="1" x14ac:dyDescent="0.4">
      <c r="A1" s="285" t="s">
        <v>5</v>
      </c>
      <c r="B1" s="285"/>
      <c r="C1" s="285"/>
      <c r="D1" s="296" t="s">
        <v>719</v>
      </c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</row>
    <row r="2" spans="1:55" s="20" customFormat="1" ht="23.1" x14ac:dyDescent="0.4">
      <c r="B2" s="27"/>
      <c r="C2" s="27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1:55" s="17" customFormat="1" ht="11.25" customHeight="1" x14ac:dyDescent="0.4">
      <c r="A3" s="26"/>
      <c r="B3" s="26"/>
      <c r="C3" s="26"/>
      <c r="D3" s="26"/>
      <c r="E3" s="26"/>
      <c r="F3" s="26"/>
      <c r="G3" s="26"/>
      <c r="H3" s="19"/>
      <c r="I3" s="19"/>
      <c r="J3" s="19"/>
      <c r="K3" s="19"/>
      <c r="L3" s="19"/>
      <c r="M3" s="26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55" s="17" customFormat="1" ht="27" customHeight="1" thickBot="1" x14ac:dyDescent="0.45">
      <c r="A4" s="385" t="s">
        <v>570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7"/>
      <c r="AG4" s="19"/>
      <c r="AH4" s="19"/>
      <c r="AI4" s="19"/>
      <c r="AJ4" s="19"/>
      <c r="AK4" s="19"/>
      <c r="AL4" s="19"/>
      <c r="AM4" s="19"/>
    </row>
    <row r="5" spans="1:55" s="2" customFormat="1" ht="34.5" customHeight="1" x14ac:dyDescent="0.45">
      <c r="A5" s="351" t="s">
        <v>402</v>
      </c>
      <c r="B5" s="352"/>
      <c r="C5" s="352"/>
      <c r="D5" s="353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60"/>
      <c r="AG5" s="18"/>
      <c r="AH5" s="18"/>
      <c r="AI5" s="18"/>
      <c r="AJ5" s="18"/>
      <c r="AK5" s="18"/>
      <c r="AL5" s="18"/>
      <c r="AM5" s="18"/>
      <c r="AO5" s="17"/>
      <c r="AV5" s="2" ph="1"/>
      <c r="AW5" s="2" ph="1"/>
      <c r="AX5" s="2" ph="1"/>
      <c r="AY5" s="2" ph="1"/>
      <c r="AZ5" s="2" ph="1"/>
      <c r="BA5" s="2" ph="1"/>
      <c r="BB5" s="2" ph="1"/>
      <c r="BC5" s="2" ph="1"/>
    </row>
    <row r="6" spans="1:55" s="2" customFormat="1" ht="39.75" customHeight="1" x14ac:dyDescent="0.45">
      <c r="A6" s="354" t="s">
        <v>374</v>
      </c>
      <c r="B6" s="355"/>
      <c r="C6" s="355"/>
      <c r="D6" s="355"/>
      <c r="E6" s="361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3"/>
      <c r="AG6" s="18"/>
      <c r="AH6" s="18"/>
      <c r="AI6" s="18"/>
      <c r="AJ6" s="18"/>
      <c r="AK6" s="18"/>
      <c r="AL6" s="18"/>
      <c r="AM6" s="18"/>
      <c r="AO6" s="17"/>
      <c r="AR6" s="2" t="str">
        <f>IF(AQ6="実技","単労","")</f>
        <v/>
      </c>
      <c r="AV6" s="2" ph="1"/>
      <c r="AW6" s="2" ph="1"/>
      <c r="AX6" s="2" ph="1"/>
      <c r="AY6" s="2" ph="1"/>
      <c r="AZ6" s="2" ph="1"/>
      <c r="BA6" s="2" ph="1"/>
      <c r="BB6" s="2" ph="1"/>
      <c r="BC6" s="2" ph="1"/>
    </row>
    <row r="7" spans="1:55" s="2" customFormat="1" ht="19.55" customHeight="1" x14ac:dyDescent="0.45">
      <c r="A7" s="356"/>
      <c r="B7" s="357"/>
      <c r="C7" s="357"/>
      <c r="D7" s="357"/>
      <c r="E7" s="370" t="s">
        <v>380</v>
      </c>
      <c r="F7" s="371"/>
      <c r="G7" s="371"/>
      <c r="H7" s="372"/>
      <c r="I7" s="373"/>
      <c r="J7" s="373"/>
      <c r="K7" s="373"/>
      <c r="L7" s="373"/>
      <c r="M7" s="373"/>
      <c r="N7" s="373"/>
      <c r="O7" s="373"/>
      <c r="P7" s="373"/>
      <c r="Q7" s="61"/>
      <c r="R7" s="207" t="s">
        <v>375</v>
      </c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57" t="str">
        <f>IF(AF7=TRUE,"任意団体","")</f>
        <v/>
      </c>
      <c r="AF7" s="62" t="b">
        <v>0</v>
      </c>
      <c r="AG7" s="18"/>
      <c r="AH7" s="18"/>
      <c r="AI7" s="18"/>
      <c r="AJ7" s="18"/>
      <c r="AK7" s="18"/>
      <c r="AL7" s="18"/>
      <c r="AM7" s="18"/>
      <c r="AO7" s="17"/>
      <c r="AV7" s="2" ph="1"/>
      <c r="AW7" s="2" ph="1"/>
      <c r="AX7" s="2" ph="1"/>
      <c r="AY7" s="2" ph="1"/>
      <c r="AZ7" s="2" ph="1"/>
      <c r="BA7" s="2" ph="1"/>
      <c r="BB7" s="2" ph="1"/>
      <c r="BC7" s="2" ph="1"/>
    </row>
    <row r="8" spans="1:55" s="2" customFormat="1" ht="19.55" customHeight="1" x14ac:dyDescent="0.45">
      <c r="A8" s="375" t="s">
        <v>462</v>
      </c>
      <c r="B8" s="376"/>
      <c r="C8" s="376"/>
      <c r="D8" s="377"/>
      <c r="E8" s="63" t="s">
        <v>463</v>
      </c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64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6"/>
      <c r="AF8" s="67"/>
      <c r="AG8" s="18"/>
      <c r="AH8" s="18"/>
      <c r="AI8" s="18"/>
      <c r="AJ8" s="18"/>
      <c r="AK8" s="18"/>
      <c r="AL8" s="18"/>
      <c r="AM8" s="18"/>
      <c r="AO8" s="17"/>
      <c r="AV8" s="2" ph="1"/>
      <c r="AW8" s="2" ph="1"/>
      <c r="AX8" s="2" ph="1"/>
      <c r="AY8" s="2" ph="1"/>
      <c r="AZ8" s="2" ph="1"/>
      <c r="BA8" s="2" ph="1"/>
      <c r="BB8" s="2" ph="1"/>
      <c r="BC8" s="2" ph="1"/>
    </row>
    <row r="9" spans="1:55" s="2" customFormat="1" ht="28.55" customHeight="1" x14ac:dyDescent="0.45">
      <c r="A9" s="378"/>
      <c r="B9" s="379"/>
      <c r="C9" s="379"/>
      <c r="D9" s="380"/>
      <c r="E9" s="382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4"/>
      <c r="AG9" s="18"/>
      <c r="AH9" s="18"/>
      <c r="AI9" s="18"/>
      <c r="AJ9" s="18"/>
      <c r="AK9" s="18"/>
      <c r="AL9" s="18"/>
      <c r="AM9" s="18"/>
      <c r="AO9" s="17"/>
      <c r="AV9" s="2" ph="1"/>
      <c r="AW9" s="2" ph="1"/>
      <c r="AX9" s="2" ph="1"/>
      <c r="AY9" s="2" ph="1"/>
      <c r="AZ9" s="2" ph="1"/>
      <c r="BA9" s="2" ph="1"/>
      <c r="BB9" s="2" ph="1"/>
      <c r="BC9" s="2" ph="1"/>
    </row>
    <row r="10" spans="1:55" s="2" customFormat="1" ht="30.25" customHeight="1" x14ac:dyDescent="0.45">
      <c r="A10" s="260" t="s">
        <v>4</v>
      </c>
      <c r="B10" s="261"/>
      <c r="C10" s="261"/>
      <c r="D10" s="358"/>
      <c r="E10" s="391"/>
      <c r="F10" s="272"/>
      <c r="G10" s="272"/>
      <c r="H10" s="24" t="s">
        <v>239</v>
      </c>
      <c r="I10" s="272"/>
      <c r="J10" s="272"/>
      <c r="K10" s="272"/>
      <c r="L10" s="272"/>
      <c r="M10" s="24" t="s">
        <v>239</v>
      </c>
      <c r="N10" s="272"/>
      <c r="O10" s="272"/>
      <c r="P10" s="273"/>
      <c r="Q10" s="274" t="s">
        <v>240</v>
      </c>
      <c r="R10" s="261"/>
      <c r="S10" s="261"/>
      <c r="T10" s="358"/>
      <c r="U10" s="392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6"/>
      <c r="AG10" s="18"/>
      <c r="AH10" s="18"/>
      <c r="AI10" s="18"/>
      <c r="AJ10" s="18"/>
      <c r="AK10" s="18"/>
      <c r="AL10" s="18"/>
      <c r="AM10" s="18"/>
      <c r="AO10" s="17"/>
      <c r="AR10" s="2" t="str">
        <f t="shared" ref="AR10" si="0">IF(AQ10="実技","単労","")</f>
        <v/>
      </c>
      <c r="AV10" s="2" ph="1"/>
      <c r="AW10" s="2" ph="1"/>
      <c r="AX10" s="2" ph="1"/>
      <c r="AY10" s="2" ph="1"/>
      <c r="AZ10" s="2" ph="1"/>
      <c r="BA10" s="2" ph="1"/>
      <c r="BB10" s="2" ph="1"/>
      <c r="BC10" s="2" ph="1"/>
    </row>
    <row r="11" spans="1:55" s="2" customFormat="1" ht="30.25" customHeight="1" thickBot="1" x14ac:dyDescent="0.5">
      <c r="A11" s="388" t="s">
        <v>45</v>
      </c>
      <c r="B11" s="389"/>
      <c r="C11" s="389"/>
      <c r="D11" s="390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50"/>
      <c r="AG11" s="18"/>
      <c r="AH11" s="18"/>
      <c r="AI11" s="18"/>
      <c r="AJ11" s="18"/>
      <c r="AK11" s="18"/>
      <c r="AL11" s="18"/>
      <c r="AM11" s="18"/>
      <c r="AO11" s="17"/>
      <c r="AV11" s="2" ph="1"/>
      <c r="AW11" s="2" ph="1"/>
      <c r="AX11" s="2" ph="1"/>
      <c r="AY11" s="2" ph="1"/>
      <c r="AZ11" s="2" ph="1"/>
      <c r="BA11" s="2" ph="1"/>
      <c r="BB11" s="2" ph="1"/>
      <c r="BC11" s="2" ph="1"/>
    </row>
    <row r="12" spans="1:55" s="2" customFormat="1" ht="17.5" customHeight="1" x14ac:dyDescent="0.45">
      <c r="A12" s="28"/>
      <c r="B12" s="28"/>
      <c r="C12" s="28"/>
      <c r="D12" s="2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29" t="s">
        <v>236</v>
      </c>
      <c r="AG12" s="18"/>
      <c r="AH12" s="18"/>
      <c r="AI12" s="18"/>
      <c r="AJ12" s="18"/>
      <c r="AK12" s="18"/>
      <c r="AL12" s="18"/>
      <c r="AM12" s="18"/>
      <c r="AO12" s="17"/>
      <c r="AV12" s="2" ph="1"/>
      <c r="AW12" s="2" ph="1"/>
      <c r="AX12" s="2" ph="1"/>
      <c r="AY12" s="2" ph="1"/>
      <c r="AZ12" s="2" ph="1"/>
      <c r="BA12" s="2" ph="1"/>
      <c r="BB12" s="2" ph="1"/>
      <c r="BC12" s="2" ph="1"/>
    </row>
    <row r="13" spans="1:55" s="17" customFormat="1" ht="27" customHeight="1" thickBot="1" x14ac:dyDescent="0.45">
      <c r="A13" s="348" t="s">
        <v>376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1"/>
      <c r="W13" s="30"/>
      <c r="X13" s="37" t="s">
        <v>716</v>
      </c>
      <c r="Y13" s="367">
        <v>9</v>
      </c>
      <c r="Z13" s="367"/>
      <c r="AA13" s="31" t="s">
        <v>7</v>
      </c>
      <c r="AB13" s="368">
        <v>1</v>
      </c>
      <c r="AC13" s="368"/>
      <c r="AD13" s="32" t="s">
        <v>378</v>
      </c>
      <c r="AE13" s="31"/>
      <c r="AF13" s="33" t="str">
        <f>IF(COUNTIF($A$15:$A$29,"○")&gt;=5,"","○")</f>
        <v>○</v>
      </c>
      <c r="AG13" s="17" t="s">
        <v>489</v>
      </c>
      <c r="AI13" s="17" t="s">
        <v>490</v>
      </c>
    </row>
    <row r="14" spans="1:55" s="2" customFormat="1" ht="34.5" customHeight="1" x14ac:dyDescent="0.45">
      <c r="A14" s="374" t="s">
        <v>8</v>
      </c>
      <c r="B14" s="369"/>
      <c r="C14" s="369" t="s">
        <v>227</v>
      </c>
      <c r="D14" s="369"/>
      <c r="E14" s="369"/>
      <c r="F14" s="369"/>
      <c r="G14" s="369"/>
      <c r="H14" s="369"/>
      <c r="I14" s="369" t="s">
        <v>30</v>
      </c>
      <c r="J14" s="369"/>
      <c r="K14" s="347"/>
      <c r="L14" s="347"/>
      <c r="M14" s="347"/>
      <c r="N14" s="347"/>
      <c r="O14" s="369" t="s">
        <v>228</v>
      </c>
      <c r="P14" s="347"/>
      <c r="Q14" s="347"/>
      <c r="R14" s="347"/>
      <c r="S14" s="347"/>
      <c r="T14" s="347" t="s">
        <v>9</v>
      </c>
      <c r="U14" s="347"/>
      <c r="V14" s="347"/>
      <c r="W14" s="347" t="s">
        <v>224</v>
      </c>
      <c r="X14" s="347"/>
      <c r="Y14" s="347"/>
      <c r="Z14" s="347"/>
      <c r="AA14" s="347"/>
      <c r="AB14" s="347"/>
      <c r="AC14" s="347"/>
      <c r="AD14" s="347" t="s">
        <v>225</v>
      </c>
      <c r="AE14" s="347"/>
      <c r="AF14" s="366"/>
      <c r="AG14" s="18" t="str">
        <f>AG15&amp;AG16&amp;AG17&amp;AG18&amp;AG19&amp;AG20&amp;AG21&amp;AG22&amp;AG23&amp;AG24&amp;AG25&amp;AG26&amp;AG27&amp;AG28&amp;AG29</f>
        <v/>
      </c>
      <c r="AH14" s="18"/>
      <c r="AJ14" s="17"/>
      <c r="AQ14" s="2" ph="1"/>
      <c r="AR14" s="2" ph="1"/>
      <c r="AS14" s="2" ph="1"/>
      <c r="AT14" s="2" ph="1"/>
      <c r="AU14" s="2" ph="1"/>
      <c r="AV14" s="2" ph="1"/>
      <c r="AW14" s="2" ph="1"/>
      <c r="AX14" s="2" ph="1"/>
      <c r="AY14" s="2" ph="1"/>
      <c r="AZ14" s="2" ph="1"/>
      <c r="BA14" s="2" ph="1"/>
      <c r="BB14" s="2" ph="1"/>
      <c r="BC14" s="2" ph="1"/>
    </row>
    <row r="15" spans="1:55" s="2" customFormat="1" ht="30.25" customHeight="1" x14ac:dyDescent="0.45">
      <c r="A15" s="344"/>
      <c r="B15" s="345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6"/>
      <c r="U15" s="346"/>
      <c r="V15" s="346"/>
      <c r="W15" s="343"/>
      <c r="X15" s="343"/>
      <c r="Y15" s="343"/>
      <c r="Z15" s="343"/>
      <c r="AA15" s="343"/>
      <c r="AB15" s="343"/>
      <c r="AC15" s="343"/>
      <c r="AD15" s="364"/>
      <c r="AE15" s="365"/>
      <c r="AF15" s="34" t="s">
        <v>226</v>
      </c>
      <c r="AG15" s="18" t="str">
        <f t="shared" ref="AG15:AG29" si="1">IF(A15="○",C15&amp;",","")</f>
        <v/>
      </c>
      <c r="AH15" s="18" t="str">
        <f>IF(A15="○","従事A","従事B")</f>
        <v>従事B</v>
      </c>
      <c r="AI15" s="2" t="str">
        <f t="shared" ref="AI15:AI29" si="2">IF(C15="","-",C15)</f>
        <v>-</v>
      </c>
      <c r="AJ15" s="17"/>
      <c r="AM15" s="2" t="str">
        <f>IF(AL15="実技","単労","")</f>
        <v/>
      </c>
      <c r="AQ15" s="2" ph="1"/>
      <c r="AR15" s="2" ph="1"/>
      <c r="AS15" s="2" ph="1"/>
      <c r="AT15" s="2" ph="1"/>
      <c r="AU15" s="2" ph="1"/>
      <c r="AV15" s="2" ph="1"/>
      <c r="AW15" s="2" ph="1"/>
      <c r="AX15" s="2" ph="1"/>
      <c r="AY15" s="2" ph="1"/>
      <c r="AZ15" s="2" ph="1"/>
      <c r="BA15" s="2" ph="1"/>
      <c r="BB15" s="2" ph="1"/>
      <c r="BC15" s="2" ph="1"/>
    </row>
    <row r="16" spans="1:55" s="2" customFormat="1" ht="30.25" customHeight="1" x14ac:dyDescent="0.4">
      <c r="A16" s="344"/>
      <c r="B16" s="345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6"/>
      <c r="U16" s="346"/>
      <c r="V16" s="346"/>
      <c r="W16" s="343"/>
      <c r="X16" s="343"/>
      <c r="Y16" s="343"/>
      <c r="Z16" s="343"/>
      <c r="AA16" s="343"/>
      <c r="AB16" s="343"/>
      <c r="AC16" s="343"/>
      <c r="AD16" s="364"/>
      <c r="AE16" s="365"/>
      <c r="AF16" s="34" t="s">
        <v>226</v>
      </c>
      <c r="AG16" s="18" t="str">
        <f t="shared" si="1"/>
        <v/>
      </c>
      <c r="AH16" s="18" t="str">
        <f t="shared" ref="AH16:AH29" si="3">IF(A16="○","従事A","従事B")</f>
        <v>従事B</v>
      </c>
      <c r="AI16" s="2" t="str">
        <f t="shared" si="2"/>
        <v>-</v>
      </c>
      <c r="AJ16" s="17"/>
      <c r="AM16" s="2" t="str">
        <f t="shared" ref="AM16:AM29" si="4">IF(AL16="実技","単労","")</f>
        <v/>
      </c>
    </row>
    <row r="17" spans="1:55" s="2" customFormat="1" ht="30.25" customHeight="1" x14ac:dyDescent="0.45">
      <c r="A17" s="344"/>
      <c r="B17" s="345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6"/>
      <c r="U17" s="346"/>
      <c r="V17" s="346"/>
      <c r="W17" s="343"/>
      <c r="X17" s="343"/>
      <c r="Y17" s="343"/>
      <c r="Z17" s="343"/>
      <c r="AA17" s="343"/>
      <c r="AB17" s="343"/>
      <c r="AC17" s="343"/>
      <c r="AD17" s="364"/>
      <c r="AE17" s="365"/>
      <c r="AF17" s="34" t="s">
        <v>226</v>
      </c>
      <c r="AG17" s="18" t="str">
        <f t="shared" si="1"/>
        <v/>
      </c>
      <c r="AH17" s="18" t="str">
        <f t="shared" si="3"/>
        <v>従事B</v>
      </c>
      <c r="AI17" s="2" t="str">
        <f t="shared" si="2"/>
        <v>-</v>
      </c>
      <c r="AJ17" s="17"/>
      <c r="AM17" s="2" t="str">
        <f t="shared" si="4"/>
        <v/>
      </c>
      <c r="AQ17" s="2" ph="1"/>
      <c r="AR17" s="2" ph="1"/>
      <c r="AS17" s="2" ph="1"/>
      <c r="AT17" s="2" ph="1"/>
      <c r="AU17" s="2" ph="1"/>
      <c r="AV17" s="2" ph="1"/>
      <c r="AW17" s="2" ph="1"/>
      <c r="AX17" s="2" ph="1"/>
      <c r="AY17" s="2" ph="1"/>
      <c r="AZ17" s="2" ph="1"/>
      <c r="BA17" s="2" ph="1"/>
      <c r="BB17" s="2" ph="1"/>
      <c r="BC17" s="2" ph="1"/>
    </row>
    <row r="18" spans="1:55" s="2" customFormat="1" ht="30.25" customHeight="1" x14ac:dyDescent="0.45">
      <c r="A18" s="344"/>
      <c r="B18" s="345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6"/>
      <c r="U18" s="346"/>
      <c r="V18" s="346"/>
      <c r="W18" s="343"/>
      <c r="X18" s="343"/>
      <c r="Y18" s="343"/>
      <c r="Z18" s="343"/>
      <c r="AA18" s="343"/>
      <c r="AB18" s="343"/>
      <c r="AC18" s="343"/>
      <c r="AD18" s="364"/>
      <c r="AE18" s="365"/>
      <c r="AF18" s="34" t="s">
        <v>226</v>
      </c>
      <c r="AG18" s="18" t="str">
        <f t="shared" si="1"/>
        <v/>
      </c>
      <c r="AH18" s="18" t="str">
        <f t="shared" si="3"/>
        <v>従事B</v>
      </c>
      <c r="AI18" s="2" t="str">
        <f t="shared" si="2"/>
        <v>-</v>
      </c>
      <c r="AJ18" s="17"/>
      <c r="AM18" s="2" t="str">
        <f t="shared" si="4"/>
        <v/>
      </c>
      <c r="AQ18" s="2" ph="1"/>
      <c r="AR18" s="2" ph="1"/>
      <c r="AS18" s="2" ph="1"/>
      <c r="AT18" s="2" ph="1"/>
      <c r="AU18" s="2" ph="1"/>
      <c r="AV18" s="2" ph="1"/>
      <c r="AW18" s="2" ph="1"/>
      <c r="AX18" s="2" ph="1"/>
      <c r="AY18" s="2" ph="1"/>
      <c r="AZ18" s="2" ph="1"/>
      <c r="BA18" s="2" ph="1"/>
      <c r="BB18" s="2" ph="1"/>
      <c r="BC18" s="2" ph="1"/>
    </row>
    <row r="19" spans="1:55" s="2" customFormat="1" ht="30.25" customHeight="1" x14ac:dyDescent="0.45">
      <c r="A19" s="344"/>
      <c r="B19" s="345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6"/>
      <c r="U19" s="346"/>
      <c r="V19" s="346"/>
      <c r="W19" s="343"/>
      <c r="X19" s="343"/>
      <c r="Y19" s="343"/>
      <c r="Z19" s="343"/>
      <c r="AA19" s="343"/>
      <c r="AB19" s="343"/>
      <c r="AC19" s="343"/>
      <c r="AD19" s="364"/>
      <c r="AE19" s="365"/>
      <c r="AF19" s="34" t="s">
        <v>226</v>
      </c>
      <c r="AG19" s="18" t="str">
        <f t="shared" si="1"/>
        <v/>
      </c>
      <c r="AH19" s="18" t="str">
        <f t="shared" si="3"/>
        <v>従事B</v>
      </c>
      <c r="AI19" s="2" t="str">
        <f t="shared" si="2"/>
        <v>-</v>
      </c>
      <c r="AJ19" s="17"/>
      <c r="AM19" s="2" t="str">
        <f t="shared" si="4"/>
        <v/>
      </c>
      <c r="AQ19" s="2" ph="1"/>
      <c r="AR19" s="2" ph="1"/>
      <c r="AS19" s="2" ph="1"/>
      <c r="AT19" s="2" ph="1"/>
      <c r="AU19" s="2" ph="1"/>
      <c r="AV19" s="2" ph="1"/>
      <c r="AW19" s="2" ph="1"/>
      <c r="AX19" s="2" ph="1"/>
      <c r="AY19" s="2" ph="1"/>
      <c r="AZ19" s="2" ph="1"/>
      <c r="BA19" s="2" ph="1"/>
      <c r="BB19" s="2" ph="1"/>
      <c r="BC19" s="2" ph="1"/>
    </row>
    <row r="20" spans="1:55" s="2" customFormat="1" ht="30.25" customHeight="1" x14ac:dyDescent="0.45">
      <c r="A20" s="344"/>
      <c r="B20" s="345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6"/>
      <c r="U20" s="346"/>
      <c r="V20" s="346"/>
      <c r="W20" s="343"/>
      <c r="X20" s="343"/>
      <c r="Y20" s="343"/>
      <c r="Z20" s="343"/>
      <c r="AA20" s="343"/>
      <c r="AB20" s="343"/>
      <c r="AC20" s="343"/>
      <c r="AD20" s="364"/>
      <c r="AE20" s="365"/>
      <c r="AF20" s="34" t="s">
        <v>226</v>
      </c>
      <c r="AG20" s="18" t="str">
        <f t="shared" si="1"/>
        <v/>
      </c>
      <c r="AH20" s="18" t="str">
        <f t="shared" si="3"/>
        <v>従事B</v>
      </c>
      <c r="AI20" s="2" t="str">
        <f t="shared" si="2"/>
        <v>-</v>
      </c>
      <c r="AJ20" s="17"/>
      <c r="AM20" s="2" t="str">
        <f t="shared" si="4"/>
        <v/>
      </c>
      <c r="AQ20" s="2" ph="1"/>
      <c r="AR20" s="2" ph="1"/>
      <c r="AS20" s="2" ph="1"/>
      <c r="AT20" s="2" ph="1"/>
      <c r="AU20" s="2" ph="1"/>
      <c r="AV20" s="2" ph="1"/>
      <c r="AW20" s="2" ph="1"/>
      <c r="AX20" s="2" ph="1"/>
      <c r="AY20" s="2" ph="1"/>
      <c r="AZ20" s="2" ph="1"/>
      <c r="BA20" s="2" ph="1"/>
      <c r="BB20" s="2" ph="1"/>
      <c r="BC20" s="2" ph="1"/>
    </row>
    <row r="21" spans="1:55" s="2" customFormat="1" ht="30.25" customHeight="1" x14ac:dyDescent="0.45">
      <c r="A21" s="344"/>
      <c r="B21" s="345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6"/>
      <c r="U21" s="346"/>
      <c r="V21" s="346"/>
      <c r="W21" s="343"/>
      <c r="X21" s="343"/>
      <c r="Y21" s="343"/>
      <c r="Z21" s="343"/>
      <c r="AA21" s="343"/>
      <c r="AB21" s="343"/>
      <c r="AC21" s="343"/>
      <c r="AD21" s="364"/>
      <c r="AE21" s="365"/>
      <c r="AF21" s="34" t="s">
        <v>226</v>
      </c>
      <c r="AG21" s="18" t="str">
        <f t="shared" si="1"/>
        <v/>
      </c>
      <c r="AH21" s="18" t="str">
        <f t="shared" si="3"/>
        <v>従事B</v>
      </c>
      <c r="AI21" s="2" t="str">
        <f t="shared" si="2"/>
        <v>-</v>
      </c>
      <c r="AJ21" s="17"/>
      <c r="AM21" s="2" t="str">
        <f t="shared" si="4"/>
        <v/>
      </c>
      <c r="AQ21" s="2" ph="1"/>
      <c r="AR21" s="2" ph="1"/>
      <c r="AS21" s="2" ph="1"/>
      <c r="AT21" s="2" ph="1"/>
      <c r="AU21" s="2" ph="1"/>
      <c r="AV21" s="2" ph="1"/>
      <c r="AW21" s="2" ph="1"/>
      <c r="AX21" s="2" ph="1"/>
      <c r="AY21" s="2" ph="1"/>
      <c r="AZ21" s="2" ph="1"/>
      <c r="BA21" s="2" ph="1"/>
      <c r="BB21" s="2" ph="1"/>
      <c r="BC21" s="2" ph="1"/>
    </row>
    <row r="22" spans="1:55" s="2" customFormat="1" ht="30.25" customHeight="1" x14ac:dyDescent="0.45">
      <c r="A22" s="344"/>
      <c r="B22" s="345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6"/>
      <c r="U22" s="346"/>
      <c r="V22" s="346"/>
      <c r="W22" s="343"/>
      <c r="X22" s="343"/>
      <c r="Y22" s="343"/>
      <c r="Z22" s="343"/>
      <c r="AA22" s="343"/>
      <c r="AB22" s="343"/>
      <c r="AC22" s="343"/>
      <c r="AD22" s="364"/>
      <c r="AE22" s="365"/>
      <c r="AF22" s="34" t="s">
        <v>226</v>
      </c>
      <c r="AG22" s="18" t="str">
        <f t="shared" si="1"/>
        <v/>
      </c>
      <c r="AH22" s="18" t="str">
        <f t="shared" si="3"/>
        <v>従事B</v>
      </c>
      <c r="AI22" s="2" t="str">
        <f t="shared" si="2"/>
        <v>-</v>
      </c>
      <c r="AJ22" s="17"/>
      <c r="AM22" s="2" t="str">
        <f t="shared" si="4"/>
        <v/>
      </c>
      <c r="AQ22" s="2" ph="1"/>
      <c r="AR22" s="2" ph="1"/>
      <c r="AS22" s="2" ph="1"/>
      <c r="AT22" s="2" ph="1"/>
      <c r="AU22" s="2" ph="1"/>
      <c r="AV22" s="2" ph="1"/>
      <c r="AW22" s="2" ph="1"/>
      <c r="AX22" s="2" ph="1"/>
      <c r="AY22" s="2" ph="1"/>
      <c r="AZ22" s="2" ph="1"/>
      <c r="BA22" s="2" ph="1"/>
      <c r="BB22" s="2" ph="1"/>
      <c r="BC22" s="2" ph="1"/>
    </row>
    <row r="23" spans="1:55" s="2" customFormat="1" ht="30.25" customHeight="1" x14ac:dyDescent="0.45">
      <c r="A23" s="344"/>
      <c r="B23" s="345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6"/>
      <c r="U23" s="346"/>
      <c r="V23" s="346"/>
      <c r="W23" s="343"/>
      <c r="X23" s="343"/>
      <c r="Y23" s="343"/>
      <c r="Z23" s="343"/>
      <c r="AA23" s="343"/>
      <c r="AB23" s="343"/>
      <c r="AC23" s="343"/>
      <c r="AD23" s="364"/>
      <c r="AE23" s="365"/>
      <c r="AF23" s="34" t="s">
        <v>226</v>
      </c>
      <c r="AG23" s="18" t="str">
        <f t="shared" si="1"/>
        <v/>
      </c>
      <c r="AH23" s="18" t="str">
        <f t="shared" si="3"/>
        <v>従事B</v>
      </c>
      <c r="AI23" s="2" t="str">
        <f t="shared" si="2"/>
        <v>-</v>
      </c>
      <c r="AJ23" s="17"/>
      <c r="AM23" s="2" t="str">
        <f t="shared" si="4"/>
        <v/>
      </c>
      <c r="AQ23" s="2" ph="1"/>
      <c r="AR23" s="2" ph="1"/>
      <c r="AS23" s="2" ph="1"/>
      <c r="AT23" s="2" ph="1"/>
      <c r="AU23" s="2" ph="1"/>
      <c r="AV23" s="2" ph="1"/>
      <c r="AW23" s="2" ph="1"/>
      <c r="AX23" s="2" ph="1"/>
      <c r="AY23" s="2" ph="1"/>
      <c r="AZ23" s="2" ph="1"/>
      <c r="BA23" s="2" ph="1"/>
      <c r="BB23" s="2" ph="1"/>
      <c r="BC23" s="2" ph="1"/>
    </row>
    <row r="24" spans="1:55" s="2" customFormat="1" ht="30.25" customHeight="1" x14ac:dyDescent="0.45">
      <c r="A24" s="344"/>
      <c r="B24" s="345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6"/>
      <c r="U24" s="346"/>
      <c r="V24" s="346"/>
      <c r="W24" s="343"/>
      <c r="X24" s="343"/>
      <c r="Y24" s="343"/>
      <c r="Z24" s="343"/>
      <c r="AA24" s="343"/>
      <c r="AB24" s="343"/>
      <c r="AC24" s="343"/>
      <c r="AD24" s="364"/>
      <c r="AE24" s="365"/>
      <c r="AF24" s="34" t="s">
        <v>226</v>
      </c>
      <c r="AG24" s="18" t="str">
        <f t="shared" si="1"/>
        <v/>
      </c>
      <c r="AH24" s="18" t="str">
        <f t="shared" si="3"/>
        <v>従事B</v>
      </c>
      <c r="AI24" s="2" t="str">
        <f t="shared" si="2"/>
        <v>-</v>
      </c>
      <c r="AJ24" s="17"/>
      <c r="AM24" s="2" t="str">
        <f t="shared" si="4"/>
        <v/>
      </c>
      <c r="AQ24" s="2" ph="1"/>
      <c r="AR24" s="2" ph="1"/>
      <c r="AS24" s="2" ph="1"/>
      <c r="AT24" s="2" ph="1"/>
      <c r="AU24" s="2" ph="1"/>
      <c r="AV24" s="2" ph="1"/>
      <c r="AW24" s="2" ph="1"/>
      <c r="AX24" s="2" ph="1"/>
      <c r="AY24" s="2" ph="1"/>
      <c r="AZ24" s="2" ph="1"/>
      <c r="BA24" s="2" ph="1"/>
      <c r="BB24" s="2" ph="1"/>
      <c r="BC24" s="2" ph="1"/>
    </row>
    <row r="25" spans="1:55" s="2" customFormat="1" ht="30.25" customHeight="1" x14ac:dyDescent="0.45">
      <c r="A25" s="344"/>
      <c r="B25" s="345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6"/>
      <c r="U25" s="346"/>
      <c r="V25" s="346"/>
      <c r="W25" s="343"/>
      <c r="X25" s="343"/>
      <c r="Y25" s="343"/>
      <c r="Z25" s="343"/>
      <c r="AA25" s="343"/>
      <c r="AB25" s="343"/>
      <c r="AC25" s="343"/>
      <c r="AD25" s="364"/>
      <c r="AE25" s="365"/>
      <c r="AF25" s="34" t="s">
        <v>226</v>
      </c>
      <c r="AG25" s="18" t="str">
        <f t="shared" si="1"/>
        <v/>
      </c>
      <c r="AH25" s="18" t="str">
        <f t="shared" si="3"/>
        <v>従事B</v>
      </c>
      <c r="AI25" s="2" t="str">
        <f t="shared" si="2"/>
        <v>-</v>
      </c>
      <c r="AJ25" s="17"/>
      <c r="AM25" s="2" t="str">
        <f t="shared" si="4"/>
        <v/>
      </c>
      <c r="AQ25" s="2" ph="1"/>
      <c r="AR25" s="2" ph="1"/>
      <c r="AS25" s="2" ph="1"/>
      <c r="AT25" s="2" ph="1"/>
      <c r="AU25" s="2" ph="1"/>
      <c r="AV25" s="2" ph="1"/>
      <c r="AW25" s="2" ph="1"/>
      <c r="AX25" s="2" ph="1"/>
      <c r="AY25" s="2" ph="1"/>
      <c r="AZ25" s="2" ph="1"/>
      <c r="BA25" s="2" ph="1"/>
      <c r="BB25" s="2" ph="1"/>
      <c r="BC25" s="2" ph="1"/>
    </row>
    <row r="26" spans="1:55" s="2" customFormat="1" ht="30.25" customHeight="1" x14ac:dyDescent="0.45">
      <c r="A26" s="344"/>
      <c r="B26" s="345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6"/>
      <c r="U26" s="346"/>
      <c r="V26" s="346"/>
      <c r="W26" s="343"/>
      <c r="X26" s="343"/>
      <c r="Y26" s="343"/>
      <c r="Z26" s="343"/>
      <c r="AA26" s="343"/>
      <c r="AB26" s="343"/>
      <c r="AC26" s="343"/>
      <c r="AD26" s="364"/>
      <c r="AE26" s="365"/>
      <c r="AF26" s="34" t="s">
        <v>226</v>
      </c>
      <c r="AG26" s="18" t="str">
        <f t="shared" si="1"/>
        <v/>
      </c>
      <c r="AH26" s="18" t="str">
        <f t="shared" si="3"/>
        <v>従事B</v>
      </c>
      <c r="AI26" s="2" t="str">
        <f t="shared" si="2"/>
        <v>-</v>
      </c>
      <c r="AJ26" s="17"/>
      <c r="AM26" s="2" t="str">
        <f t="shared" si="4"/>
        <v/>
      </c>
      <c r="AQ26" s="2" ph="1"/>
      <c r="AR26" s="2" ph="1"/>
      <c r="AS26" s="2" ph="1"/>
      <c r="AT26" s="2" ph="1"/>
      <c r="AU26" s="2" ph="1"/>
      <c r="AV26" s="2" ph="1"/>
      <c r="AW26" s="2" ph="1"/>
      <c r="AX26" s="2" ph="1"/>
      <c r="AY26" s="2" ph="1"/>
      <c r="AZ26" s="2" ph="1"/>
      <c r="BA26" s="2" ph="1"/>
      <c r="BB26" s="2" ph="1"/>
      <c r="BC26" s="2" ph="1"/>
    </row>
    <row r="27" spans="1:55" s="2" customFormat="1" ht="30.25" customHeight="1" x14ac:dyDescent="0.45">
      <c r="A27" s="344"/>
      <c r="B27" s="345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6"/>
      <c r="U27" s="346"/>
      <c r="V27" s="346"/>
      <c r="W27" s="343"/>
      <c r="X27" s="343"/>
      <c r="Y27" s="343"/>
      <c r="Z27" s="343"/>
      <c r="AA27" s="343"/>
      <c r="AB27" s="343"/>
      <c r="AC27" s="343"/>
      <c r="AD27" s="364"/>
      <c r="AE27" s="365"/>
      <c r="AF27" s="34" t="s">
        <v>226</v>
      </c>
      <c r="AG27" s="18" t="str">
        <f t="shared" si="1"/>
        <v/>
      </c>
      <c r="AH27" s="18" t="str">
        <f t="shared" si="3"/>
        <v>従事B</v>
      </c>
      <c r="AI27" s="2" t="str">
        <f t="shared" si="2"/>
        <v>-</v>
      </c>
      <c r="AJ27" s="17"/>
      <c r="AM27" s="2" t="str">
        <f t="shared" si="4"/>
        <v/>
      </c>
      <c r="AQ27" s="2" ph="1"/>
      <c r="AR27" s="2" ph="1"/>
      <c r="AS27" s="2" ph="1"/>
      <c r="AT27" s="2" ph="1"/>
      <c r="AU27" s="2" ph="1"/>
      <c r="AV27" s="2" ph="1"/>
      <c r="AW27" s="2" ph="1"/>
      <c r="AX27" s="2" ph="1"/>
      <c r="AY27" s="2" ph="1"/>
      <c r="AZ27" s="2" ph="1"/>
      <c r="BA27" s="2" ph="1"/>
      <c r="BB27" s="2" ph="1"/>
      <c r="BC27" s="2" ph="1"/>
    </row>
    <row r="28" spans="1:55" s="2" customFormat="1" ht="30.25" customHeight="1" x14ac:dyDescent="0.45">
      <c r="A28" s="344"/>
      <c r="B28" s="345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6"/>
      <c r="U28" s="346"/>
      <c r="V28" s="346"/>
      <c r="W28" s="343"/>
      <c r="X28" s="343"/>
      <c r="Y28" s="343"/>
      <c r="Z28" s="343"/>
      <c r="AA28" s="343"/>
      <c r="AB28" s="343"/>
      <c r="AC28" s="343"/>
      <c r="AD28" s="364"/>
      <c r="AE28" s="365"/>
      <c r="AF28" s="34" t="s">
        <v>226</v>
      </c>
      <c r="AG28" s="18" t="str">
        <f t="shared" si="1"/>
        <v/>
      </c>
      <c r="AH28" s="18" t="str">
        <f t="shared" si="3"/>
        <v>従事B</v>
      </c>
      <c r="AI28" s="2" t="str">
        <f t="shared" si="2"/>
        <v>-</v>
      </c>
      <c r="AJ28" s="17"/>
      <c r="AM28" s="2" t="str">
        <f t="shared" si="4"/>
        <v/>
      </c>
      <c r="AQ28" s="2" ph="1"/>
      <c r="AR28" s="2" ph="1"/>
      <c r="AS28" s="2" ph="1"/>
      <c r="AT28" s="2" ph="1"/>
      <c r="AU28" s="2" ph="1"/>
      <c r="AV28" s="2" ph="1"/>
      <c r="AW28" s="2" ph="1"/>
      <c r="AX28" s="2" ph="1"/>
      <c r="AY28" s="2" ph="1"/>
      <c r="AZ28" s="2" ph="1"/>
      <c r="BA28" s="2" ph="1"/>
      <c r="BB28" s="2" ph="1"/>
      <c r="BC28" s="2" ph="1"/>
    </row>
    <row r="29" spans="1:55" s="2" customFormat="1" ht="30.25" customHeight="1" thickBot="1" x14ac:dyDescent="0.5">
      <c r="A29" s="394"/>
      <c r="B29" s="395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6"/>
      <c r="U29" s="346"/>
      <c r="V29" s="346"/>
      <c r="W29" s="343"/>
      <c r="X29" s="343"/>
      <c r="Y29" s="343"/>
      <c r="Z29" s="343"/>
      <c r="AA29" s="343"/>
      <c r="AB29" s="343"/>
      <c r="AC29" s="343"/>
      <c r="AD29" s="364"/>
      <c r="AE29" s="365"/>
      <c r="AF29" s="35" t="s">
        <v>226</v>
      </c>
      <c r="AG29" s="18" t="str">
        <f t="shared" si="1"/>
        <v/>
      </c>
      <c r="AH29" s="18" t="str">
        <f t="shared" si="3"/>
        <v>従事B</v>
      </c>
      <c r="AI29" s="2" t="str">
        <f t="shared" si="2"/>
        <v>-</v>
      </c>
      <c r="AJ29" s="17"/>
      <c r="AM29" s="2" t="str">
        <f t="shared" si="4"/>
        <v/>
      </c>
      <c r="AQ29" s="2" ph="1"/>
      <c r="AR29" s="2" ph="1"/>
      <c r="AS29" s="2" ph="1"/>
      <c r="AT29" s="2" ph="1"/>
      <c r="AU29" s="2" ph="1"/>
      <c r="AV29" s="2" ph="1"/>
      <c r="AW29" s="2" ph="1"/>
      <c r="AX29" s="2" ph="1"/>
      <c r="AY29" s="2" ph="1"/>
      <c r="AZ29" s="2" ph="1"/>
      <c r="BA29" s="2" ph="1"/>
      <c r="BB29" s="2" ph="1"/>
      <c r="BC29" s="2" ph="1"/>
    </row>
    <row r="30" spans="1:55" ht="13.75" customHeight="1" x14ac:dyDescent="0.4">
      <c r="A30" s="393" t="s">
        <v>232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M30" s="36"/>
      <c r="AV30" s="18" ph="1"/>
      <c r="AW30" s="18" ph="1"/>
      <c r="AX30" s="18" ph="1"/>
    </row>
    <row r="31" spans="1:55" ht="27.2" x14ac:dyDescent="0.4">
      <c r="AV31" s="18" ph="1"/>
      <c r="AW31" s="18" ph="1"/>
      <c r="AX31" s="18" ph="1"/>
    </row>
    <row r="32" spans="1:55" ht="27.2" x14ac:dyDescent="0.4">
      <c r="AV32" s="18" ph="1"/>
      <c r="AW32" s="18" ph="1"/>
      <c r="AX32" s="18" ph="1"/>
    </row>
    <row r="33" spans="48:50" ht="27.2" x14ac:dyDescent="0.4">
      <c r="AV33" s="18" ph="1"/>
      <c r="AW33" s="18" ph="1"/>
      <c r="AX33" s="18" ph="1"/>
    </row>
    <row r="34" spans="48:50" ht="27.2" x14ac:dyDescent="0.4">
      <c r="AV34" s="18" ph="1"/>
      <c r="AW34" s="18" ph="1"/>
      <c r="AX34" s="18" ph="1"/>
    </row>
    <row r="35" spans="48:50" ht="27.2" x14ac:dyDescent="0.4">
      <c r="AV35" s="18" ph="1"/>
      <c r="AW35" s="18" ph="1"/>
      <c r="AX35" s="18" ph="1"/>
    </row>
    <row r="36" spans="48:50" ht="27.2" x14ac:dyDescent="0.4">
      <c r="AV36" s="18" ph="1"/>
      <c r="AW36" s="18" ph="1"/>
      <c r="AX36" s="18" ph="1"/>
    </row>
    <row r="37" spans="48:50" ht="27.2" x14ac:dyDescent="0.4">
      <c r="AV37" s="18" ph="1"/>
      <c r="AW37" s="18" ph="1"/>
      <c r="AX37" s="18" ph="1"/>
    </row>
    <row r="38" spans="48:50" ht="27.2" x14ac:dyDescent="0.4">
      <c r="AV38" s="18" ph="1"/>
      <c r="AW38" s="18" ph="1"/>
      <c r="AX38" s="18" ph="1"/>
    </row>
    <row r="39" spans="48:50" ht="27.2" x14ac:dyDescent="0.4">
      <c r="AV39" s="18" ph="1"/>
      <c r="AW39" s="18" ph="1"/>
      <c r="AX39" s="18" ph="1"/>
    </row>
    <row r="40" spans="48:50" ht="27.2" x14ac:dyDescent="0.4">
      <c r="AV40" s="18" ph="1"/>
      <c r="AW40" s="18" ph="1"/>
      <c r="AX40" s="18" ph="1"/>
    </row>
    <row r="41" spans="48:50" ht="27.2" x14ac:dyDescent="0.4">
      <c r="AV41" s="18" ph="1"/>
      <c r="AW41" s="18" ph="1"/>
      <c r="AX41" s="18" ph="1"/>
    </row>
    <row r="42" spans="48:50" ht="27.2" x14ac:dyDescent="0.4">
      <c r="AV42" s="18" ph="1"/>
      <c r="AW42" s="18" ph="1"/>
      <c r="AX42" s="18" ph="1"/>
    </row>
    <row r="43" spans="48:50" ht="27.2" x14ac:dyDescent="0.4">
      <c r="AV43" s="18" ph="1"/>
      <c r="AW43" s="18" ph="1"/>
      <c r="AX43" s="18" ph="1"/>
    </row>
    <row r="44" spans="48:50" ht="27.2" x14ac:dyDescent="0.4">
      <c r="AV44" s="18" ph="1"/>
      <c r="AW44" s="18" ph="1"/>
      <c r="AX44" s="18" ph="1"/>
    </row>
    <row r="45" spans="48:50" ht="27.2" x14ac:dyDescent="0.4">
      <c r="AV45" s="18" ph="1"/>
      <c r="AW45" s="18" ph="1"/>
      <c r="AX45" s="18" ph="1"/>
    </row>
    <row r="46" spans="48:50" ht="27.2" x14ac:dyDescent="0.4">
      <c r="AV46" s="18" ph="1"/>
      <c r="AW46" s="18" ph="1"/>
      <c r="AX46" s="18" ph="1"/>
    </row>
    <row r="47" spans="48:50" ht="27.2" x14ac:dyDescent="0.4">
      <c r="AV47" s="18" ph="1"/>
      <c r="AW47" s="18" ph="1"/>
      <c r="AX47" s="18" ph="1"/>
    </row>
    <row r="48" spans="48:50" ht="27.2" x14ac:dyDescent="0.4">
      <c r="AV48" s="18" ph="1"/>
      <c r="AW48" s="18" ph="1"/>
      <c r="AX48" s="18" ph="1"/>
    </row>
    <row r="49" spans="48:50" ht="27.2" x14ac:dyDescent="0.4">
      <c r="AV49" s="18" ph="1"/>
      <c r="AW49" s="18" ph="1"/>
      <c r="AX49" s="18" ph="1"/>
    </row>
    <row r="50" spans="48:50" ht="27.2" x14ac:dyDescent="0.4">
      <c r="AV50" s="18" ph="1"/>
      <c r="AW50" s="18" ph="1"/>
      <c r="AX50" s="18" ph="1"/>
    </row>
  </sheetData>
  <sheetProtection formatRows="0" selectLockedCells="1"/>
  <mergeCells count="137">
    <mergeCell ref="A30:AF30"/>
    <mergeCell ref="C28:H28"/>
    <mergeCell ref="C29:H29"/>
    <mergeCell ref="A28:B28"/>
    <mergeCell ref="A29:B29"/>
    <mergeCell ref="C25:H25"/>
    <mergeCell ref="C26:H26"/>
    <mergeCell ref="C27:H27"/>
    <mergeCell ref="A25:B25"/>
    <mergeCell ref="A26:B26"/>
    <mergeCell ref="A27:B27"/>
    <mergeCell ref="I25:N25"/>
    <mergeCell ref="O25:S25"/>
    <mergeCell ref="I29:N29"/>
    <mergeCell ref="O29:S29"/>
    <mergeCell ref="I28:N28"/>
    <mergeCell ref="O28:S28"/>
    <mergeCell ref="AD27:AE27"/>
    <mergeCell ref="AD28:AE28"/>
    <mergeCell ref="AD29:AE29"/>
    <mergeCell ref="W27:AC27"/>
    <mergeCell ref="W28:AC28"/>
    <mergeCell ref="W29:AC29"/>
    <mergeCell ref="T26:V26"/>
    <mergeCell ref="AD22:AE22"/>
    <mergeCell ref="I20:N20"/>
    <mergeCell ref="O20:S20"/>
    <mergeCell ref="I19:N19"/>
    <mergeCell ref="O19:S19"/>
    <mergeCell ref="I21:N21"/>
    <mergeCell ref="O21:S21"/>
    <mergeCell ref="I22:N22"/>
    <mergeCell ref="O22:S22"/>
    <mergeCell ref="T19:V19"/>
    <mergeCell ref="T20:V20"/>
    <mergeCell ref="T21:V21"/>
    <mergeCell ref="T22:V22"/>
    <mergeCell ref="A1:C1"/>
    <mergeCell ref="I15:N15"/>
    <mergeCell ref="O15:S15"/>
    <mergeCell ref="I14:N14"/>
    <mergeCell ref="O14:S14"/>
    <mergeCell ref="E7:G7"/>
    <mergeCell ref="H7:P7"/>
    <mergeCell ref="R7:AD7"/>
    <mergeCell ref="A14:B14"/>
    <mergeCell ref="C14:H14"/>
    <mergeCell ref="C15:H15"/>
    <mergeCell ref="A15:B15"/>
    <mergeCell ref="D1:AC2"/>
    <mergeCell ref="AD15:AE15"/>
    <mergeCell ref="A8:D9"/>
    <mergeCell ref="F8:P8"/>
    <mergeCell ref="E9:AF9"/>
    <mergeCell ref="A4:AF4"/>
    <mergeCell ref="A11:D11"/>
    <mergeCell ref="E10:G10"/>
    <mergeCell ref="I10:L10"/>
    <mergeCell ref="N10:P10"/>
    <mergeCell ref="Q10:T10"/>
    <mergeCell ref="U10:AF10"/>
    <mergeCell ref="E11:AF11"/>
    <mergeCell ref="A5:D5"/>
    <mergeCell ref="A6:D7"/>
    <mergeCell ref="A10:D10"/>
    <mergeCell ref="E5:AF5"/>
    <mergeCell ref="E6:AF6"/>
    <mergeCell ref="AD24:AE24"/>
    <mergeCell ref="AD25:AE25"/>
    <mergeCell ref="AD26:AE26"/>
    <mergeCell ref="AD14:AF14"/>
    <mergeCell ref="Y13:Z13"/>
    <mergeCell ref="AB13:AC13"/>
    <mergeCell ref="AD17:AE17"/>
    <mergeCell ref="AD18:AE18"/>
    <mergeCell ref="AD23:AE23"/>
    <mergeCell ref="W23:AC23"/>
    <mergeCell ref="W24:AC24"/>
    <mergeCell ref="W25:AC25"/>
    <mergeCell ref="W26:AC26"/>
    <mergeCell ref="W22:AC22"/>
    <mergeCell ref="AD16:AE16"/>
    <mergeCell ref="AD19:AE19"/>
    <mergeCell ref="AD20:AE20"/>
    <mergeCell ref="AD21:AE21"/>
    <mergeCell ref="A13:U13"/>
    <mergeCell ref="W14:AC14"/>
    <mergeCell ref="W15:AC15"/>
    <mergeCell ref="W16:AC16"/>
    <mergeCell ref="W17:AC17"/>
    <mergeCell ref="W18:AC18"/>
    <mergeCell ref="W19:AC19"/>
    <mergeCell ref="W20:AC20"/>
    <mergeCell ref="W21:AC21"/>
    <mergeCell ref="C16:H16"/>
    <mergeCell ref="C17:H17"/>
    <mergeCell ref="C18:H18"/>
    <mergeCell ref="C19:H19"/>
    <mergeCell ref="C20:H20"/>
    <mergeCell ref="C21:H21"/>
    <mergeCell ref="I16:N16"/>
    <mergeCell ref="O16:S16"/>
    <mergeCell ref="I18:N18"/>
    <mergeCell ref="O18:S18"/>
    <mergeCell ref="T18:V18"/>
    <mergeCell ref="T27:V27"/>
    <mergeCell ref="T28:V28"/>
    <mergeCell ref="T29:V29"/>
    <mergeCell ref="T14:V14"/>
    <mergeCell ref="I17:N17"/>
    <mergeCell ref="T15:V15"/>
    <mergeCell ref="T16:V16"/>
    <mergeCell ref="T17:V17"/>
    <mergeCell ref="O17:S17"/>
    <mergeCell ref="I24:N24"/>
    <mergeCell ref="O24:S24"/>
    <mergeCell ref="I23:N23"/>
    <mergeCell ref="O23:S23"/>
    <mergeCell ref="T24:V24"/>
    <mergeCell ref="T25:V25"/>
    <mergeCell ref="T23:V23"/>
    <mergeCell ref="I27:N27"/>
    <mergeCell ref="O27:S27"/>
    <mergeCell ref="I26:N26"/>
    <mergeCell ref="O26:S26"/>
    <mergeCell ref="C22:H22"/>
    <mergeCell ref="C23:H23"/>
    <mergeCell ref="C24:H2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3"/>
  <conditionalFormatting sqref="A15:B29">
    <cfRule type="containsBlanks" dxfId="516" priority="11" stopIfTrue="1">
      <formula>LEN(TRIM(A15))=0</formula>
    </cfRule>
  </conditionalFormatting>
  <conditionalFormatting sqref="C15:H16">
    <cfRule type="containsBlanks" dxfId="515" priority="12" stopIfTrue="1">
      <formula>LEN(TRIM(C15))=0</formula>
    </cfRule>
  </conditionalFormatting>
  <conditionalFormatting sqref="AD16:AE29 C16:V29">
    <cfRule type="containsBlanks" dxfId="514" priority="19" stopIfTrue="1">
      <formula>LEN(TRIM(C16))=0</formula>
    </cfRule>
  </conditionalFormatting>
  <conditionalFormatting sqref="E10:G10">
    <cfRule type="containsBlanks" dxfId="513" priority="4" stopIfTrue="1">
      <formula>LEN(TRIM(E10))=0</formula>
    </cfRule>
  </conditionalFormatting>
  <conditionalFormatting sqref="E5:AF6">
    <cfRule type="containsBlanks" dxfId="512" priority="1" stopIfTrue="1">
      <formula>LEN(TRIM(E5))=0</formula>
    </cfRule>
  </conditionalFormatting>
  <conditionalFormatting sqref="E9:AF9">
    <cfRule type="containsBlanks" dxfId="511" priority="21" stopIfTrue="1">
      <formula>LEN(TRIM(E9))=0</formula>
    </cfRule>
  </conditionalFormatting>
  <conditionalFormatting sqref="E11:AF11">
    <cfRule type="containsBlanks" dxfId="510" priority="8" stopIfTrue="1">
      <formula>LEN(TRIM(E11))=0</formula>
    </cfRule>
  </conditionalFormatting>
  <conditionalFormatting sqref="F8">
    <cfRule type="containsBlanks" dxfId="509" priority="20" stopIfTrue="1">
      <formula>LEN(TRIM(F8))=0</formula>
    </cfRule>
  </conditionalFormatting>
  <conditionalFormatting sqref="H7:P7">
    <cfRule type="containsBlanks" dxfId="508" priority="3" stopIfTrue="1">
      <formula>LEN(TRIM(H7))=0</formula>
    </cfRule>
  </conditionalFormatting>
  <conditionalFormatting sqref="I10:L10">
    <cfRule type="containsBlanks" dxfId="507" priority="5" stopIfTrue="1">
      <formula>LEN(TRIM(I10))=0</formula>
    </cfRule>
  </conditionalFormatting>
  <conditionalFormatting sqref="I15:AE15 W16:AC29">
    <cfRule type="containsBlanks" dxfId="506" priority="13" stopIfTrue="1">
      <formula>LEN(TRIM(I15))=0</formula>
    </cfRule>
  </conditionalFormatting>
  <conditionalFormatting sqref="N10:P10">
    <cfRule type="containsBlanks" dxfId="505" priority="6" stopIfTrue="1">
      <formula>LEN(TRIM(N10))=0</formula>
    </cfRule>
  </conditionalFormatting>
  <conditionalFormatting sqref="U10:AF10">
    <cfRule type="containsBlanks" dxfId="504" priority="7" stopIfTrue="1">
      <formula>LEN(TRIM(U10))=0</formula>
    </cfRule>
  </conditionalFormatting>
  <conditionalFormatting sqref="Y13:Z13">
    <cfRule type="containsBlanks" dxfId="503" priority="9" stopIfTrue="1">
      <formula>LEN(TRIM(Y13))=0</formula>
    </cfRule>
  </conditionalFormatting>
  <conditionalFormatting sqref="AB13:AC13">
    <cfRule type="containsBlanks" dxfId="502" priority="10" stopIfTrue="1">
      <formula>LEN(TRIM(AB13))=0</formula>
    </cfRule>
  </conditionalFormatting>
  <dataValidations count="3">
    <dataValidation type="list" allowBlank="1" showInputMessage="1" showErrorMessage="1" sqref="A15:A29">
      <formula1>$AF$13</formula1>
    </dataValidation>
    <dataValidation type="list" allowBlank="1" showInputMessage="1" showErrorMessage="1" sqref="AB13:AC13">
      <formula1>日</formula1>
    </dataValidation>
    <dataValidation type="list" allowBlank="1" showInputMessage="1" showErrorMessage="1" sqref="Y13:Z13">
      <formula1>"9,10"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8626</xdr:colOff>
                    <xdr:row>6</xdr:row>
                    <xdr:rowOff>0</xdr:rowOff>
                  </from>
                  <to>
                    <xdr:col>17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AY345"/>
  <sheetViews>
    <sheetView view="pageBreakPreview" zoomScale="85" zoomScaleNormal="85" zoomScaleSheetLayoutView="85" workbookViewId="0">
      <selection activeCell="E83" sqref="E83:T83"/>
    </sheetView>
  </sheetViews>
  <sheetFormatPr defaultColWidth="2.88671875" defaultRowHeight="20.399999999999999" x14ac:dyDescent="0.4"/>
  <cols>
    <col min="1" max="16384" width="2.88671875" style="2"/>
  </cols>
  <sheetData>
    <row r="1" spans="1:51" s="17" customFormat="1" ht="23.95" customHeight="1" x14ac:dyDescent="0.4">
      <c r="A1" s="137"/>
      <c r="B1" s="137"/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9" t="s">
        <v>377</v>
      </c>
      <c r="Y1" s="430">
        <f>【様式１】応募校調書!$E$6</f>
        <v>0</v>
      </c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</row>
    <row r="2" spans="1:51" s="17" customFormat="1" ht="21.25" customHeight="1" x14ac:dyDescent="0.4">
      <c r="A2" s="285" t="s">
        <v>10</v>
      </c>
      <c r="B2" s="285"/>
      <c r="C2" s="285"/>
      <c r="D2" s="431" t="s">
        <v>714</v>
      </c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431"/>
      <c r="AH2" s="431"/>
      <c r="AI2" s="431"/>
      <c r="AJ2" s="431"/>
      <c r="AK2" s="431"/>
      <c r="AL2" s="137"/>
      <c r="AM2" s="137"/>
      <c r="AN2" s="137"/>
    </row>
    <row r="3" spans="1:51" s="20" customFormat="1" ht="21.25" customHeight="1" x14ac:dyDescent="0.4">
      <c r="A3" s="140"/>
      <c r="B3" s="140"/>
      <c r="C3" s="140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431"/>
      <c r="AH3" s="431"/>
      <c r="AI3" s="431"/>
      <c r="AJ3" s="431"/>
      <c r="AK3" s="431"/>
      <c r="AL3" s="141"/>
      <c r="AM3" s="141"/>
      <c r="AN3" s="141"/>
    </row>
    <row r="4" spans="1:51" s="23" customFormat="1" ht="8.5" customHeight="1" x14ac:dyDescent="0.4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3"/>
      <c r="AG4" s="143"/>
      <c r="AH4" s="143"/>
      <c r="AI4" s="143"/>
      <c r="AJ4" s="143"/>
      <c r="AK4" s="143"/>
      <c r="AL4" s="143"/>
      <c r="AM4" s="143"/>
      <c r="AN4" s="143"/>
    </row>
    <row r="5" spans="1:51" s="18" customFormat="1" ht="18.350000000000001" thickBot="1" x14ac:dyDescent="0.45">
      <c r="A5" s="432" t="s">
        <v>398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</row>
    <row r="6" spans="1:51" s="23" customFormat="1" ht="23.95" customHeight="1" x14ac:dyDescent="0.4">
      <c r="A6" s="426" t="s">
        <v>479</v>
      </c>
      <c r="B6" s="427"/>
      <c r="C6" s="427"/>
      <c r="D6" s="427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398" t="s">
        <v>399</v>
      </c>
      <c r="V6" s="398"/>
      <c r="W6" s="398"/>
      <c r="X6" s="398"/>
      <c r="Y6" s="399"/>
      <c r="Z6" s="399"/>
      <c r="AA6" s="399"/>
      <c r="AB6" s="399"/>
      <c r="AC6" s="399"/>
      <c r="AD6" s="399"/>
      <c r="AE6" s="398" t="s">
        <v>403</v>
      </c>
      <c r="AF6" s="398"/>
      <c r="AG6" s="398"/>
      <c r="AH6" s="398"/>
      <c r="AI6" s="402"/>
      <c r="AJ6" s="403"/>
      <c r="AK6" s="403"/>
      <c r="AL6" s="403"/>
      <c r="AM6" s="400" t="s">
        <v>19</v>
      </c>
      <c r="AN6" s="401"/>
    </row>
    <row r="7" spans="1:51" s="47" customFormat="1" ht="23.95" customHeight="1" x14ac:dyDescent="0.4">
      <c r="A7" s="413" t="s">
        <v>200</v>
      </c>
      <c r="B7" s="414"/>
      <c r="C7" s="414"/>
      <c r="D7" s="414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04" t="str">
        <f>IFERROR(VLOOKUP(E7,選択肢!$X:$Y,2,0),"　")</f>
        <v>　</v>
      </c>
      <c r="V7" s="404"/>
      <c r="W7" s="404"/>
      <c r="X7" s="404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5"/>
      <c r="AK7" s="405"/>
      <c r="AL7" s="405"/>
      <c r="AM7" s="405"/>
      <c r="AN7" s="406"/>
      <c r="AO7"/>
      <c r="AP7"/>
      <c r="AQ7"/>
      <c r="AR7"/>
      <c r="AS7"/>
      <c r="AT7"/>
      <c r="AU7"/>
      <c r="AV7"/>
      <c r="AW7"/>
      <c r="AX7"/>
      <c r="AY7"/>
    </row>
    <row r="8" spans="1:51" s="47" customFormat="1" ht="23.95" customHeight="1" x14ac:dyDescent="0.4">
      <c r="A8" s="409" t="s">
        <v>404</v>
      </c>
      <c r="B8" s="410"/>
      <c r="C8" s="410"/>
      <c r="D8" s="410"/>
      <c r="E8" s="415" t="s">
        <v>20</v>
      </c>
      <c r="F8" s="396"/>
      <c r="G8" s="417"/>
      <c r="H8" s="417"/>
      <c r="I8" s="417"/>
      <c r="J8" s="417"/>
      <c r="K8" s="417"/>
      <c r="L8" s="417"/>
      <c r="M8" s="396" t="s">
        <v>405</v>
      </c>
      <c r="N8" s="396"/>
      <c r="O8" s="39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7"/>
      <c r="AE8" s="407"/>
      <c r="AF8" s="407"/>
      <c r="AG8" s="407"/>
      <c r="AH8" s="407"/>
      <c r="AI8" s="407"/>
      <c r="AJ8" s="407"/>
      <c r="AK8" s="407"/>
      <c r="AL8" s="407"/>
      <c r="AM8" s="407"/>
      <c r="AN8" s="408"/>
      <c r="AO8"/>
      <c r="AP8"/>
      <c r="AQ8"/>
      <c r="AR8"/>
    </row>
    <row r="9" spans="1:51" s="47" customFormat="1" ht="23.95" customHeight="1" x14ac:dyDescent="0.4">
      <c r="A9" s="409" t="s">
        <v>458</v>
      </c>
      <c r="B9" s="410"/>
      <c r="C9" s="410"/>
      <c r="D9" s="410"/>
      <c r="E9" s="418" t="s">
        <v>730</v>
      </c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9" t="str">
        <f>IF($E$9="全校児童/生徒","　","内訳")</f>
        <v>内訳</v>
      </c>
      <c r="V9" s="419"/>
      <c r="W9" s="419"/>
      <c r="X9" s="419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0"/>
      <c r="AN9" s="421"/>
      <c r="AO9"/>
      <c r="AP9"/>
      <c r="AQ9"/>
      <c r="AR9"/>
    </row>
    <row r="10" spans="1:51" s="23" customFormat="1" ht="12.25" customHeight="1" x14ac:dyDescent="0.4">
      <c r="A10" s="409" t="s">
        <v>410</v>
      </c>
      <c r="B10" s="410"/>
      <c r="C10" s="410"/>
      <c r="D10" s="410"/>
      <c r="E10" s="422" t="s">
        <v>411</v>
      </c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2"/>
      <c r="AK10" s="422"/>
      <c r="AL10" s="422"/>
      <c r="AM10" s="422"/>
      <c r="AN10" s="423"/>
    </row>
    <row r="11" spans="1:51" s="23" customFormat="1" ht="41.95" customHeight="1" thickBot="1" x14ac:dyDescent="0.45">
      <c r="A11" s="411"/>
      <c r="B11" s="412"/>
      <c r="C11" s="412"/>
      <c r="D11" s="412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4"/>
      <c r="Y11" s="424"/>
      <c r="Z11" s="424"/>
      <c r="AA11" s="424"/>
      <c r="AB11" s="424"/>
      <c r="AC11" s="424"/>
      <c r="AD11" s="424"/>
      <c r="AE11" s="424"/>
      <c r="AF11" s="424"/>
      <c r="AG11" s="424"/>
      <c r="AH11" s="424"/>
      <c r="AI11" s="424"/>
      <c r="AJ11" s="424"/>
      <c r="AK11" s="424"/>
      <c r="AL11" s="424"/>
      <c r="AM11" s="424"/>
      <c r="AN11" s="425"/>
    </row>
    <row r="12" spans="1:51" s="18" customFormat="1" ht="18.350000000000001" thickBot="1" x14ac:dyDescent="0.45">
      <c r="A12" s="429" t="s">
        <v>431</v>
      </c>
      <c r="B12" s="429"/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29"/>
      <c r="AE12" s="429"/>
      <c r="AF12" s="429"/>
      <c r="AG12" s="429"/>
      <c r="AH12" s="429"/>
      <c r="AI12" s="429"/>
      <c r="AJ12" s="429"/>
      <c r="AK12" s="429"/>
      <c r="AL12" s="429"/>
      <c r="AM12" s="429"/>
      <c r="AN12" s="429"/>
    </row>
    <row r="13" spans="1:51" s="23" customFormat="1" ht="23.95" customHeight="1" x14ac:dyDescent="0.4">
      <c r="A13" s="426" t="s">
        <v>479</v>
      </c>
      <c r="B13" s="427"/>
      <c r="C13" s="427"/>
      <c r="D13" s="427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398" t="s">
        <v>399</v>
      </c>
      <c r="V13" s="398"/>
      <c r="W13" s="398"/>
      <c r="X13" s="398"/>
      <c r="Y13" s="399"/>
      <c r="Z13" s="399"/>
      <c r="AA13" s="399"/>
      <c r="AB13" s="399"/>
      <c r="AC13" s="399"/>
      <c r="AD13" s="399"/>
      <c r="AE13" s="398" t="s">
        <v>403</v>
      </c>
      <c r="AF13" s="398"/>
      <c r="AG13" s="398"/>
      <c r="AH13" s="398"/>
      <c r="AI13" s="402"/>
      <c r="AJ13" s="403"/>
      <c r="AK13" s="403"/>
      <c r="AL13" s="403"/>
      <c r="AM13" s="400" t="s">
        <v>19</v>
      </c>
      <c r="AN13" s="401"/>
    </row>
    <row r="14" spans="1:51" s="47" customFormat="1" ht="23.95" customHeight="1" x14ac:dyDescent="0.4">
      <c r="A14" s="413" t="s">
        <v>200</v>
      </c>
      <c r="B14" s="414"/>
      <c r="C14" s="414"/>
      <c r="D14" s="414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04" t="str">
        <f>IFERROR(VLOOKUP(E14,選択肢!$X:$Y,2,0),"　")</f>
        <v>　</v>
      </c>
      <c r="V14" s="404"/>
      <c r="W14" s="404"/>
      <c r="X14" s="404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6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</row>
    <row r="15" spans="1:51" s="47" customFormat="1" ht="23.95" customHeight="1" x14ac:dyDescent="0.4">
      <c r="A15" s="409" t="s">
        <v>404</v>
      </c>
      <c r="B15" s="410"/>
      <c r="C15" s="410"/>
      <c r="D15" s="410"/>
      <c r="E15" s="415" t="s">
        <v>20</v>
      </c>
      <c r="F15" s="396"/>
      <c r="G15" s="417"/>
      <c r="H15" s="417"/>
      <c r="I15" s="417"/>
      <c r="J15" s="417"/>
      <c r="K15" s="417"/>
      <c r="L15" s="417"/>
      <c r="M15" s="396" t="s">
        <v>405</v>
      </c>
      <c r="N15" s="396"/>
      <c r="O15" s="397"/>
      <c r="P15" s="407"/>
      <c r="Q15" s="407"/>
      <c r="R15" s="407"/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407"/>
      <c r="AN15" s="408"/>
      <c r="AO15" s="90"/>
      <c r="AP15" s="90"/>
      <c r="AQ15" s="90"/>
      <c r="AR15" s="90"/>
    </row>
    <row r="16" spans="1:51" s="47" customFormat="1" ht="23.95" customHeight="1" x14ac:dyDescent="0.4">
      <c r="A16" s="409" t="s">
        <v>458</v>
      </c>
      <c r="B16" s="410"/>
      <c r="C16" s="410"/>
      <c r="D16" s="410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9" t="str">
        <f>IF($E$9="全校児童/生徒","　","内訳")</f>
        <v>内訳</v>
      </c>
      <c r="V16" s="419"/>
      <c r="W16" s="419"/>
      <c r="X16" s="419"/>
      <c r="Y16" s="420"/>
      <c r="Z16" s="420"/>
      <c r="AA16" s="420"/>
      <c r="AB16" s="420"/>
      <c r="AC16" s="420"/>
      <c r="AD16" s="420"/>
      <c r="AE16" s="420"/>
      <c r="AF16" s="420"/>
      <c r="AG16" s="420"/>
      <c r="AH16" s="420"/>
      <c r="AI16" s="420"/>
      <c r="AJ16" s="420"/>
      <c r="AK16" s="420"/>
      <c r="AL16" s="420"/>
      <c r="AM16" s="420"/>
      <c r="AN16" s="421"/>
      <c r="AO16" s="90"/>
      <c r="AP16" s="90"/>
      <c r="AQ16" s="90"/>
      <c r="AR16" s="90"/>
    </row>
    <row r="17" spans="1:51" s="23" customFormat="1" ht="12.25" customHeight="1" x14ac:dyDescent="0.4">
      <c r="A17" s="409" t="s">
        <v>410</v>
      </c>
      <c r="B17" s="410"/>
      <c r="C17" s="410"/>
      <c r="D17" s="410"/>
      <c r="E17" s="422" t="s">
        <v>411</v>
      </c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2"/>
      <c r="AL17" s="422"/>
      <c r="AM17" s="422"/>
      <c r="AN17" s="423"/>
    </row>
    <row r="18" spans="1:51" s="23" customFormat="1" ht="41.95" customHeight="1" thickBot="1" x14ac:dyDescent="0.45">
      <c r="A18" s="411"/>
      <c r="B18" s="412"/>
      <c r="C18" s="412"/>
      <c r="D18" s="412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4"/>
      <c r="AA18" s="424"/>
      <c r="AB18" s="424"/>
      <c r="AC18" s="424"/>
      <c r="AD18" s="424"/>
      <c r="AE18" s="424"/>
      <c r="AF18" s="424"/>
      <c r="AG18" s="424"/>
      <c r="AH18" s="424"/>
      <c r="AI18" s="424"/>
      <c r="AJ18" s="424"/>
      <c r="AK18" s="424"/>
      <c r="AL18" s="424"/>
      <c r="AM18" s="424"/>
      <c r="AN18" s="425"/>
    </row>
    <row r="19" spans="1:51" s="18" customFormat="1" ht="18.350000000000001" thickBot="1" x14ac:dyDescent="0.45">
      <c r="A19" s="429" t="s">
        <v>432</v>
      </c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429"/>
      <c r="AK19" s="429"/>
      <c r="AL19" s="429"/>
      <c r="AM19" s="429"/>
      <c r="AN19" s="429"/>
    </row>
    <row r="20" spans="1:51" s="23" customFormat="1" ht="23.95" customHeight="1" x14ac:dyDescent="0.4">
      <c r="A20" s="426" t="s">
        <v>479</v>
      </c>
      <c r="B20" s="427"/>
      <c r="C20" s="427"/>
      <c r="D20" s="427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398" t="s">
        <v>399</v>
      </c>
      <c r="V20" s="398"/>
      <c r="W20" s="398"/>
      <c r="X20" s="398"/>
      <c r="Y20" s="399"/>
      <c r="Z20" s="399"/>
      <c r="AA20" s="399"/>
      <c r="AB20" s="399"/>
      <c r="AC20" s="399"/>
      <c r="AD20" s="399"/>
      <c r="AE20" s="398" t="s">
        <v>403</v>
      </c>
      <c r="AF20" s="398"/>
      <c r="AG20" s="398"/>
      <c r="AH20" s="398"/>
      <c r="AI20" s="402"/>
      <c r="AJ20" s="403"/>
      <c r="AK20" s="403"/>
      <c r="AL20" s="403"/>
      <c r="AM20" s="400" t="s">
        <v>19</v>
      </c>
      <c r="AN20" s="401"/>
    </row>
    <row r="21" spans="1:51" s="47" customFormat="1" ht="23.95" customHeight="1" x14ac:dyDescent="0.4">
      <c r="A21" s="413" t="s">
        <v>200</v>
      </c>
      <c r="B21" s="414"/>
      <c r="C21" s="414"/>
      <c r="D21" s="414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04" t="str">
        <f>IFERROR(VLOOKUP(E21,選択肢!$X:$Y,2,0),"　")</f>
        <v>　</v>
      </c>
      <c r="V21" s="404"/>
      <c r="W21" s="404"/>
      <c r="X21" s="404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5"/>
      <c r="AL21" s="405"/>
      <c r="AM21" s="405"/>
      <c r="AN21" s="406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</row>
    <row r="22" spans="1:51" s="47" customFormat="1" ht="23.95" customHeight="1" x14ac:dyDescent="0.4">
      <c r="A22" s="409" t="s">
        <v>404</v>
      </c>
      <c r="B22" s="410"/>
      <c r="C22" s="410"/>
      <c r="D22" s="410"/>
      <c r="E22" s="415" t="s">
        <v>20</v>
      </c>
      <c r="F22" s="396"/>
      <c r="G22" s="417"/>
      <c r="H22" s="417"/>
      <c r="I22" s="417"/>
      <c r="J22" s="417"/>
      <c r="K22" s="417"/>
      <c r="L22" s="417"/>
      <c r="M22" s="396" t="s">
        <v>405</v>
      </c>
      <c r="N22" s="396"/>
      <c r="O22" s="397"/>
      <c r="P22" s="407"/>
      <c r="Q22" s="407"/>
      <c r="R22" s="407"/>
      <c r="S22" s="407"/>
      <c r="T22" s="407"/>
      <c r="U22" s="407"/>
      <c r="V22" s="407"/>
      <c r="W22" s="407"/>
      <c r="X22" s="407"/>
      <c r="Y22" s="407"/>
      <c r="Z22" s="407"/>
      <c r="AA22" s="407"/>
      <c r="AB22" s="407"/>
      <c r="AC22" s="407"/>
      <c r="AD22" s="407"/>
      <c r="AE22" s="407"/>
      <c r="AF22" s="407"/>
      <c r="AG22" s="407"/>
      <c r="AH22" s="407"/>
      <c r="AI22" s="407"/>
      <c r="AJ22" s="407"/>
      <c r="AK22" s="407"/>
      <c r="AL22" s="407"/>
      <c r="AM22" s="407"/>
      <c r="AN22" s="408"/>
      <c r="AO22" s="90"/>
      <c r="AP22" s="90"/>
      <c r="AQ22" s="90"/>
      <c r="AR22" s="90"/>
    </row>
    <row r="23" spans="1:51" s="47" customFormat="1" ht="23.95" customHeight="1" x14ac:dyDescent="0.4">
      <c r="A23" s="409" t="s">
        <v>458</v>
      </c>
      <c r="B23" s="410"/>
      <c r="C23" s="410"/>
      <c r="D23" s="410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9" t="str">
        <f>IF($E$9="全校児童/生徒","　","内訳")</f>
        <v>内訳</v>
      </c>
      <c r="V23" s="419"/>
      <c r="W23" s="419"/>
      <c r="X23" s="419"/>
      <c r="Y23" s="420"/>
      <c r="Z23" s="420"/>
      <c r="AA23" s="420"/>
      <c r="AB23" s="420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1"/>
      <c r="AO23" s="153"/>
      <c r="AP23" s="153"/>
      <c r="AQ23" s="153"/>
      <c r="AR23" s="153"/>
    </row>
    <row r="24" spans="1:51" s="23" customFormat="1" ht="12.25" customHeight="1" x14ac:dyDescent="0.4">
      <c r="A24" s="409" t="s">
        <v>410</v>
      </c>
      <c r="B24" s="410"/>
      <c r="C24" s="410"/>
      <c r="D24" s="410"/>
      <c r="E24" s="422" t="s">
        <v>411</v>
      </c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2"/>
      <c r="AJ24" s="422"/>
      <c r="AK24" s="422"/>
      <c r="AL24" s="422"/>
      <c r="AM24" s="422"/>
      <c r="AN24" s="423"/>
    </row>
    <row r="25" spans="1:51" s="23" customFormat="1" ht="41.95" customHeight="1" thickBot="1" x14ac:dyDescent="0.45">
      <c r="A25" s="411"/>
      <c r="B25" s="412"/>
      <c r="C25" s="412"/>
      <c r="D25" s="412"/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424"/>
      <c r="Y25" s="424"/>
      <c r="Z25" s="424"/>
      <c r="AA25" s="424"/>
      <c r="AB25" s="424"/>
      <c r="AC25" s="424"/>
      <c r="AD25" s="424"/>
      <c r="AE25" s="424"/>
      <c r="AF25" s="424"/>
      <c r="AG25" s="424"/>
      <c r="AH25" s="424"/>
      <c r="AI25" s="424"/>
      <c r="AJ25" s="424"/>
      <c r="AK25" s="424"/>
      <c r="AL25" s="424"/>
      <c r="AM25" s="424"/>
      <c r="AN25" s="425"/>
    </row>
    <row r="26" spans="1:51" s="18" customFormat="1" ht="18.350000000000001" thickBot="1" x14ac:dyDescent="0.45">
      <c r="A26" s="429" t="s">
        <v>464</v>
      </c>
      <c r="B26" s="429"/>
      <c r="C26" s="429"/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29"/>
      <c r="AK26" s="429"/>
      <c r="AL26" s="429"/>
      <c r="AM26" s="429"/>
      <c r="AN26" s="429"/>
    </row>
    <row r="27" spans="1:51" s="23" customFormat="1" ht="23.95" customHeight="1" x14ac:dyDescent="0.4">
      <c r="A27" s="426" t="s">
        <v>479</v>
      </c>
      <c r="B27" s="427"/>
      <c r="C27" s="427"/>
      <c r="D27" s="427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8"/>
      <c r="Q27" s="428"/>
      <c r="R27" s="428"/>
      <c r="S27" s="428"/>
      <c r="T27" s="428"/>
      <c r="U27" s="398" t="s">
        <v>399</v>
      </c>
      <c r="V27" s="398"/>
      <c r="W27" s="398"/>
      <c r="X27" s="398"/>
      <c r="Y27" s="399"/>
      <c r="Z27" s="399"/>
      <c r="AA27" s="399"/>
      <c r="AB27" s="399"/>
      <c r="AC27" s="399"/>
      <c r="AD27" s="399"/>
      <c r="AE27" s="398" t="s">
        <v>403</v>
      </c>
      <c r="AF27" s="398"/>
      <c r="AG27" s="398"/>
      <c r="AH27" s="398"/>
      <c r="AI27" s="402"/>
      <c r="AJ27" s="403"/>
      <c r="AK27" s="403"/>
      <c r="AL27" s="403"/>
      <c r="AM27" s="400" t="s">
        <v>19</v>
      </c>
      <c r="AN27" s="401"/>
    </row>
    <row r="28" spans="1:51" s="47" customFormat="1" ht="23.95" customHeight="1" x14ac:dyDescent="0.4">
      <c r="A28" s="413" t="s">
        <v>200</v>
      </c>
      <c r="B28" s="414"/>
      <c r="C28" s="414"/>
      <c r="D28" s="414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04" t="str">
        <f>IFERROR(VLOOKUP(E28,選択肢!$X:$Y,2,0),"　")</f>
        <v>　</v>
      </c>
      <c r="V28" s="404"/>
      <c r="W28" s="404"/>
      <c r="X28" s="404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05"/>
      <c r="AJ28" s="405"/>
      <c r="AK28" s="405"/>
      <c r="AL28" s="405"/>
      <c r="AM28" s="405"/>
      <c r="AN28" s="406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</row>
    <row r="29" spans="1:51" s="47" customFormat="1" ht="23.95" customHeight="1" x14ac:dyDescent="0.4">
      <c r="A29" s="409" t="s">
        <v>404</v>
      </c>
      <c r="B29" s="410"/>
      <c r="C29" s="410"/>
      <c r="D29" s="410"/>
      <c r="E29" s="415" t="s">
        <v>20</v>
      </c>
      <c r="F29" s="396"/>
      <c r="G29" s="417"/>
      <c r="H29" s="417"/>
      <c r="I29" s="417"/>
      <c r="J29" s="417"/>
      <c r="K29" s="417"/>
      <c r="L29" s="417"/>
      <c r="M29" s="396" t="s">
        <v>405</v>
      </c>
      <c r="N29" s="396"/>
      <c r="O29" s="39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  <c r="AI29" s="407"/>
      <c r="AJ29" s="407"/>
      <c r="AK29" s="407"/>
      <c r="AL29" s="407"/>
      <c r="AM29" s="407"/>
      <c r="AN29" s="408"/>
      <c r="AO29" s="90"/>
      <c r="AP29" s="90"/>
      <c r="AQ29" s="90"/>
      <c r="AR29" s="90"/>
    </row>
    <row r="30" spans="1:51" s="47" customFormat="1" ht="23.95" customHeight="1" x14ac:dyDescent="0.4">
      <c r="A30" s="409" t="s">
        <v>458</v>
      </c>
      <c r="B30" s="410"/>
      <c r="C30" s="410"/>
      <c r="D30" s="410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9" t="str">
        <f>IF($E$9="全校児童/生徒","　","内訳")</f>
        <v>内訳</v>
      </c>
      <c r="V30" s="419"/>
      <c r="W30" s="419"/>
      <c r="X30" s="419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20"/>
      <c r="AM30" s="420"/>
      <c r="AN30" s="421"/>
      <c r="AO30" s="153"/>
      <c r="AP30" s="153"/>
      <c r="AQ30" s="153"/>
      <c r="AR30" s="153"/>
    </row>
    <row r="31" spans="1:51" s="23" customFormat="1" ht="12.25" customHeight="1" x14ac:dyDescent="0.4">
      <c r="A31" s="409" t="s">
        <v>410</v>
      </c>
      <c r="B31" s="410"/>
      <c r="C31" s="410"/>
      <c r="D31" s="410"/>
      <c r="E31" s="422" t="s">
        <v>411</v>
      </c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  <c r="AA31" s="422"/>
      <c r="AB31" s="422"/>
      <c r="AC31" s="422"/>
      <c r="AD31" s="422"/>
      <c r="AE31" s="422"/>
      <c r="AF31" s="422"/>
      <c r="AG31" s="422"/>
      <c r="AH31" s="422"/>
      <c r="AI31" s="422"/>
      <c r="AJ31" s="422"/>
      <c r="AK31" s="422"/>
      <c r="AL31" s="422"/>
      <c r="AM31" s="422"/>
      <c r="AN31" s="423"/>
    </row>
    <row r="32" spans="1:51" s="23" customFormat="1" ht="41.95" customHeight="1" thickBot="1" x14ac:dyDescent="0.45">
      <c r="A32" s="411"/>
      <c r="B32" s="412"/>
      <c r="C32" s="412"/>
      <c r="D32" s="412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4"/>
      <c r="AB32" s="424"/>
      <c r="AC32" s="424"/>
      <c r="AD32" s="424"/>
      <c r="AE32" s="424"/>
      <c r="AF32" s="424"/>
      <c r="AG32" s="424"/>
      <c r="AH32" s="424"/>
      <c r="AI32" s="424"/>
      <c r="AJ32" s="424"/>
      <c r="AK32" s="424"/>
      <c r="AL32" s="424"/>
      <c r="AM32" s="424"/>
      <c r="AN32" s="425"/>
    </row>
    <row r="33" spans="1:51" s="18" customFormat="1" ht="18.350000000000001" thickBot="1" x14ac:dyDescent="0.45">
      <c r="A33" s="429" t="s">
        <v>465</v>
      </c>
      <c r="B33" s="429"/>
      <c r="C33" s="429"/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29"/>
      <c r="AC33" s="429"/>
      <c r="AD33" s="429"/>
      <c r="AE33" s="429"/>
      <c r="AF33" s="429"/>
      <c r="AG33" s="429"/>
      <c r="AH33" s="429"/>
      <c r="AI33" s="429"/>
      <c r="AJ33" s="429"/>
      <c r="AK33" s="429"/>
      <c r="AL33" s="429"/>
      <c r="AM33" s="429"/>
      <c r="AN33" s="429"/>
    </row>
    <row r="34" spans="1:51" s="23" customFormat="1" ht="23.95" customHeight="1" x14ac:dyDescent="0.4">
      <c r="A34" s="426" t="s">
        <v>479</v>
      </c>
      <c r="B34" s="427"/>
      <c r="C34" s="427"/>
      <c r="D34" s="427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398" t="s">
        <v>399</v>
      </c>
      <c r="V34" s="398"/>
      <c r="W34" s="398"/>
      <c r="X34" s="398"/>
      <c r="Y34" s="399"/>
      <c r="Z34" s="399"/>
      <c r="AA34" s="399"/>
      <c r="AB34" s="399"/>
      <c r="AC34" s="399"/>
      <c r="AD34" s="399"/>
      <c r="AE34" s="398" t="s">
        <v>403</v>
      </c>
      <c r="AF34" s="398"/>
      <c r="AG34" s="398"/>
      <c r="AH34" s="398"/>
      <c r="AI34" s="402"/>
      <c r="AJ34" s="403"/>
      <c r="AK34" s="403"/>
      <c r="AL34" s="403"/>
      <c r="AM34" s="400" t="s">
        <v>19</v>
      </c>
      <c r="AN34" s="401"/>
    </row>
    <row r="35" spans="1:51" s="47" customFormat="1" ht="23.95" customHeight="1" x14ac:dyDescent="0.4">
      <c r="A35" s="413" t="s">
        <v>200</v>
      </c>
      <c r="B35" s="414"/>
      <c r="C35" s="414"/>
      <c r="D35" s="414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04" t="str">
        <f>IFERROR(VLOOKUP(E35,選択肢!$X:$Y,2,0),"　")</f>
        <v>　</v>
      </c>
      <c r="V35" s="404"/>
      <c r="W35" s="404"/>
      <c r="X35" s="404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5"/>
      <c r="AN35" s="406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</row>
    <row r="36" spans="1:51" s="47" customFormat="1" ht="23.95" customHeight="1" x14ac:dyDescent="0.4">
      <c r="A36" s="409" t="s">
        <v>404</v>
      </c>
      <c r="B36" s="410"/>
      <c r="C36" s="410"/>
      <c r="D36" s="410"/>
      <c r="E36" s="415" t="s">
        <v>20</v>
      </c>
      <c r="F36" s="396"/>
      <c r="G36" s="417"/>
      <c r="H36" s="417"/>
      <c r="I36" s="417"/>
      <c r="J36" s="417"/>
      <c r="K36" s="417"/>
      <c r="L36" s="417"/>
      <c r="M36" s="396" t="s">
        <v>405</v>
      </c>
      <c r="N36" s="396"/>
      <c r="O36" s="39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7"/>
      <c r="AN36" s="408"/>
      <c r="AO36" s="90"/>
      <c r="AP36" s="90"/>
      <c r="AQ36" s="90"/>
      <c r="AR36" s="90"/>
    </row>
    <row r="37" spans="1:51" s="47" customFormat="1" ht="23.95" customHeight="1" x14ac:dyDescent="0.4">
      <c r="A37" s="409" t="s">
        <v>458</v>
      </c>
      <c r="B37" s="410"/>
      <c r="C37" s="410"/>
      <c r="D37" s="410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9" t="str">
        <f>IF($E$9="全校児童/生徒","　","内訳")</f>
        <v>内訳</v>
      </c>
      <c r="V37" s="419"/>
      <c r="W37" s="419"/>
      <c r="X37" s="419"/>
      <c r="Y37" s="420"/>
      <c r="Z37" s="420"/>
      <c r="AA37" s="420"/>
      <c r="AB37" s="420"/>
      <c r="AC37" s="420"/>
      <c r="AD37" s="420"/>
      <c r="AE37" s="420"/>
      <c r="AF37" s="420"/>
      <c r="AG37" s="420"/>
      <c r="AH37" s="420"/>
      <c r="AI37" s="420"/>
      <c r="AJ37" s="420"/>
      <c r="AK37" s="420"/>
      <c r="AL37" s="420"/>
      <c r="AM37" s="420"/>
      <c r="AN37" s="421"/>
      <c r="AO37" s="153"/>
      <c r="AP37" s="153"/>
      <c r="AQ37" s="153"/>
      <c r="AR37" s="153"/>
    </row>
    <row r="38" spans="1:51" s="23" customFormat="1" ht="12.25" customHeight="1" x14ac:dyDescent="0.4">
      <c r="A38" s="409" t="s">
        <v>410</v>
      </c>
      <c r="B38" s="410"/>
      <c r="C38" s="410"/>
      <c r="D38" s="410"/>
      <c r="E38" s="422" t="s">
        <v>411</v>
      </c>
      <c r="F38" s="422"/>
      <c r="G38" s="422"/>
      <c r="H38" s="422"/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  <c r="AI38" s="422"/>
      <c r="AJ38" s="422"/>
      <c r="AK38" s="422"/>
      <c r="AL38" s="422"/>
      <c r="AM38" s="422"/>
      <c r="AN38" s="423"/>
    </row>
    <row r="39" spans="1:51" s="23" customFormat="1" ht="41.95" customHeight="1" thickBot="1" x14ac:dyDescent="0.45">
      <c r="A39" s="411"/>
      <c r="B39" s="412"/>
      <c r="C39" s="412"/>
      <c r="D39" s="412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424"/>
      <c r="Y39" s="424"/>
      <c r="Z39" s="424"/>
      <c r="AA39" s="424"/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  <c r="AM39" s="424"/>
      <c r="AN39" s="425"/>
    </row>
    <row r="40" spans="1:51" s="18" customFormat="1" ht="18.350000000000001" thickBot="1" x14ac:dyDescent="0.45">
      <c r="A40" s="429" t="s">
        <v>466</v>
      </c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  <c r="AG40" s="429"/>
      <c r="AH40" s="429"/>
      <c r="AI40" s="429"/>
      <c r="AJ40" s="429"/>
      <c r="AK40" s="429"/>
      <c r="AL40" s="429"/>
      <c r="AM40" s="429"/>
      <c r="AN40" s="429"/>
    </row>
    <row r="41" spans="1:51" s="23" customFormat="1" ht="23.95" customHeight="1" x14ac:dyDescent="0.4">
      <c r="A41" s="426" t="s">
        <v>479</v>
      </c>
      <c r="B41" s="427"/>
      <c r="C41" s="427"/>
      <c r="D41" s="427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398" t="s">
        <v>399</v>
      </c>
      <c r="V41" s="398"/>
      <c r="W41" s="398"/>
      <c r="X41" s="398"/>
      <c r="Y41" s="399"/>
      <c r="Z41" s="399"/>
      <c r="AA41" s="399"/>
      <c r="AB41" s="399"/>
      <c r="AC41" s="399"/>
      <c r="AD41" s="399"/>
      <c r="AE41" s="398" t="s">
        <v>403</v>
      </c>
      <c r="AF41" s="398"/>
      <c r="AG41" s="398"/>
      <c r="AH41" s="398"/>
      <c r="AI41" s="402"/>
      <c r="AJ41" s="403"/>
      <c r="AK41" s="403"/>
      <c r="AL41" s="403"/>
      <c r="AM41" s="400" t="s">
        <v>19</v>
      </c>
      <c r="AN41" s="401"/>
    </row>
    <row r="42" spans="1:51" s="47" customFormat="1" ht="23.95" customHeight="1" x14ac:dyDescent="0.4">
      <c r="A42" s="413" t="s">
        <v>200</v>
      </c>
      <c r="B42" s="414"/>
      <c r="C42" s="414"/>
      <c r="D42" s="414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04" t="str">
        <f>IFERROR(VLOOKUP(E42,選択肢!$X:$Y,2,0),"　")</f>
        <v>　</v>
      </c>
      <c r="V42" s="404"/>
      <c r="W42" s="404"/>
      <c r="X42" s="404"/>
      <c r="Y42" s="405"/>
      <c r="Z42" s="405"/>
      <c r="AA42" s="405"/>
      <c r="AB42" s="405"/>
      <c r="AC42" s="405"/>
      <c r="AD42" s="405"/>
      <c r="AE42" s="405"/>
      <c r="AF42" s="405"/>
      <c r="AG42" s="405"/>
      <c r="AH42" s="405"/>
      <c r="AI42" s="405"/>
      <c r="AJ42" s="405"/>
      <c r="AK42" s="405"/>
      <c r="AL42" s="405"/>
      <c r="AM42" s="405"/>
      <c r="AN42" s="406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</row>
    <row r="43" spans="1:51" s="47" customFormat="1" ht="23.95" customHeight="1" x14ac:dyDescent="0.4">
      <c r="A43" s="409" t="s">
        <v>404</v>
      </c>
      <c r="B43" s="410"/>
      <c r="C43" s="410"/>
      <c r="D43" s="410"/>
      <c r="E43" s="415" t="s">
        <v>20</v>
      </c>
      <c r="F43" s="396"/>
      <c r="G43" s="417"/>
      <c r="H43" s="417"/>
      <c r="I43" s="417"/>
      <c r="J43" s="417"/>
      <c r="K43" s="417"/>
      <c r="L43" s="417"/>
      <c r="M43" s="396" t="s">
        <v>405</v>
      </c>
      <c r="N43" s="396"/>
      <c r="O43" s="39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07"/>
      <c r="AJ43" s="407"/>
      <c r="AK43" s="407"/>
      <c r="AL43" s="407"/>
      <c r="AM43" s="407"/>
      <c r="AN43" s="408"/>
      <c r="AO43" s="90"/>
      <c r="AP43" s="90"/>
      <c r="AQ43" s="90"/>
      <c r="AR43" s="90"/>
    </row>
    <row r="44" spans="1:51" s="47" customFormat="1" ht="23.95" customHeight="1" x14ac:dyDescent="0.4">
      <c r="A44" s="409" t="s">
        <v>458</v>
      </c>
      <c r="B44" s="410"/>
      <c r="C44" s="410"/>
      <c r="D44" s="410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9" t="str">
        <f>IF($E$9="全校児童/生徒","　","内訳")</f>
        <v>内訳</v>
      </c>
      <c r="V44" s="419"/>
      <c r="W44" s="419"/>
      <c r="X44" s="419"/>
      <c r="Y44" s="420"/>
      <c r="Z44" s="420"/>
      <c r="AA44" s="420"/>
      <c r="AB44" s="420"/>
      <c r="AC44" s="420"/>
      <c r="AD44" s="420"/>
      <c r="AE44" s="420"/>
      <c r="AF44" s="420"/>
      <c r="AG44" s="420"/>
      <c r="AH44" s="420"/>
      <c r="AI44" s="420"/>
      <c r="AJ44" s="420"/>
      <c r="AK44" s="420"/>
      <c r="AL44" s="420"/>
      <c r="AM44" s="420"/>
      <c r="AN44" s="421"/>
      <c r="AO44" s="153"/>
      <c r="AP44" s="153"/>
      <c r="AQ44" s="153"/>
      <c r="AR44" s="153"/>
    </row>
    <row r="45" spans="1:51" s="23" customFormat="1" ht="12.25" customHeight="1" x14ac:dyDescent="0.4">
      <c r="A45" s="409" t="s">
        <v>410</v>
      </c>
      <c r="B45" s="410"/>
      <c r="C45" s="410"/>
      <c r="D45" s="410"/>
      <c r="E45" s="422" t="s">
        <v>411</v>
      </c>
      <c r="F45" s="422"/>
      <c r="G45" s="422"/>
      <c r="H45" s="422"/>
      <c r="I45" s="422"/>
      <c r="J45" s="422"/>
      <c r="K45" s="422"/>
      <c r="L45" s="422"/>
      <c r="M45" s="422"/>
      <c r="N45" s="422"/>
      <c r="O45" s="422"/>
      <c r="P45" s="422"/>
      <c r="Q45" s="422"/>
      <c r="R45" s="422"/>
      <c r="S45" s="422"/>
      <c r="T45" s="422"/>
      <c r="U45" s="422"/>
      <c r="V45" s="422"/>
      <c r="W45" s="422"/>
      <c r="X45" s="422"/>
      <c r="Y45" s="422"/>
      <c r="Z45" s="422"/>
      <c r="AA45" s="422"/>
      <c r="AB45" s="422"/>
      <c r="AC45" s="422"/>
      <c r="AD45" s="422"/>
      <c r="AE45" s="422"/>
      <c r="AF45" s="422"/>
      <c r="AG45" s="422"/>
      <c r="AH45" s="422"/>
      <c r="AI45" s="422"/>
      <c r="AJ45" s="422"/>
      <c r="AK45" s="422"/>
      <c r="AL45" s="422"/>
      <c r="AM45" s="422"/>
      <c r="AN45" s="423"/>
    </row>
    <row r="46" spans="1:51" s="23" customFormat="1" ht="41.95" customHeight="1" thickBot="1" x14ac:dyDescent="0.45">
      <c r="A46" s="411"/>
      <c r="B46" s="412"/>
      <c r="C46" s="412"/>
      <c r="D46" s="412"/>
      <c r="E46" s="424"/>
      <c r="F46" s="424"/>
      <c r="G46" s="424"/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4"/>
      <c r="Y46" s="424"/>
      <c r="Z46" s="424"/>
      <c r="AA46" s="424"/>
      <c r="AB46" s="424"/>
      <c r="AC46" s="424"/>
      <c r="AD46" s="424"/>
      <c r="AE46" s="424"/>
      <c r="AF46" s="424"/>
      <c r="AG46" s="424"/>
      <c r="AH46" s="424"/>
      <c r="AI46" s="424"/>
      <c r="AJ46" s="424"/>
      <c r="AK46" s="424"/>
      <c r="AL46" s="424"/>
      <c r="AM46" s="424"/>
      <c r="AN46" s="425"/>
    </row>
    <row r="47" spans="1:51" s="18" customFormat="1" ht="18.350000000000001" thickBot="1" x14ac:dyDescent="0.45">
      <c r="A47" s="429" t="s">
        <v>467</v>
      </c>
      <c r="B47" s="429"/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29"/>
      <c r="AA47" s="429"/>
      <c r="AB47" s="429"/>
      <c r="AC47" s="429"/>
      <c r="AD47" s="429"/>
      <c r="AE47" s="429"/>
      <c r="AF47" s="429"/>
      <c r="AG47" s="429"/>
      <c r="AH47" s="429"/>
      <c r="AI47" s="429"/>
      <c r="AJ47" s="429"/>
      <c r="AK47" s="429"/>
      <c r="AL47" s="429"/>
      <c r="AM47" s="429"/>
      <c r="AN47" s="429"/>
    </row>
    <row r="48" spans="1:51" s="23" customFormat="1" ht="23.95" customHeight="1" x14ac:dyDescent="0.4">
      <c r="A48" s="426" t="s">
        <v>479</v>
      </c>
      <c r="B48" s="427"/>
      <c r="C48" s="427"/>
      <c r="D48" s="427"/>
      <c r="E48" s="428"/>
      <c r="F48" s="428"/>
      <c r="G48" s="428"/>
      <c r="H48" s="428"/>
      <c r="I48" s="428"/>
      <c r="J48" s="428"/>
      <c r="K48" s="428"/>
      <c r="L48" s="428"/>
      <c r="M48" s="428"/>
      <c r="N48" s="428"/>
      <c r="O48" s="428"/>
      <c r="P48" s="428"/>
      <c r="Q48" s="428"/>
      <c r="R48" s="428"/>
      <c r="S48" s="428"/>
      <c r="T48" s="428"/>
      <c r="U48" s="398" t="s">
        <v>399</v>
      </c>
      <c r="V48" s="398"/>
      <c r="W48" s="398"/>
      <c r="X48" s="398"/>
      <c r="Y48" s="399"/>
      <c r="Z48" s="399"/>
      <c r="AA48" s="399"/>
      <c r="AB48" s="399"/>
      <c r="AC48" s="399"/>
      <c r="AD48" s="399"/>
      <c r="AE48" s="398" t="s">
        <v>403</v>
      </c>
      <c r="AF48" s="398"/>
      <c r="AG48" s="398"/>
      <c r="AH48" s="398"/>
      <c r="AI48" s="402"/>
      <c r="AJ48" s="403"/>
      <c r="AK48" s="403"/>
      <c r="AL48" s="403"/>
      <c r="AM48" s="400" t="s">
        <v>19</v>
      </c>
      <c r="AN48" s="401"/>
    </row>
    <row r="49" spans="1:51" s="47" customFormat="1" ht="23.95" customHeight="1" x14ac:dyDescent="0.4">
      <c r="A49" s="413" t="s">
        <v>200</v>
      </c>
      <c r="B49" s="414"/>
      <c r="C49" s="414"/>
      <c r="D49" s="414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04" t="str">
        <f>IFERROR(VLOOKUP(E49,選択肢!$X:$Y,2,0),"　")</f>
        <v>　</v>
      </c>
      <c r="V49" s="404"/>
      <c r="W49" s="404"/>
      <c r="X49" s="404"/>
      <c r="Y49" s="405"/>
      <c r="Z49" s="405"/>
      <c r="AA49" s="405"/>
      <c r="AB49" s="405"/>
      <c r="AC49" s="405"/>
      <c r="AD49" s="405"/>
      <c r="AE49" s="405"/>
      <c r="AF49" s="405"/>
      <c r="AG49" s="405"/>
      <c r="AH49" s="405"/>
      <c r="AI49" s="405"/>
      <c r="AJ49" s="405"/>
      <c r="AK49" s="405"/>
      <c r="AL49" s="405"/>
      <c r="AM49" s="405"/>
      <c r="AN49" s="406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</row>
    <row r="50" spans="1:51" s="47" customFormat="1" ht="23.95" customHeight="1" x14ac:dyDescent="0.4">
      <c r="A50" s="409" t="s">
        <v>404</v>
      </c>
      <c r="B50" s="410"/>
      <c r="C50" s="410"/>
      <c r="D50" s="410"/>
      <c r="E50" s="415" t="s">
        <v>20</v>
      </c>
      <c r="F50" s="396"/>
      <c r="G50" s="417"/>
      <c r="H50" s="417"/>
      <c r="I50" s="417"/>
      <c r="J50" s="417"/>
      <c r="K50" s="417"/>
      <c r="L50" s="417"/>
      <c r="M50" s="396" t="s">
        <v>405</v>
      </c>
      <c r="N50" s="396"/>
      <c r="O50" s="397"/>
      <c r="P50" s="407"/>
      <c r="Q50" s="407"/>
      <c r="R50" s="407"/>
      <c r="S50" s="407"/>
      <c r="T50" s="407"/>
      <c r="U50" s="407"/>
      <c r="V50" s="407"/>
      <c r="W50" s="407"/>
      <c r="X50" s="407"/>
      <c r="Y50" s="407"/>
      <c r="Z50" s="407"/>
      <c r="AA50" s="407"/>
      <c r="AB50" s="407"/>
      <c r="AC50" s="407"/>
      <c r="AD50" s="407"/>
      <c r="AE50" s="407"/>
      <c r="AF50" s="407"/>
      <c r="AG50" s="407"/>
      <c r="AH50" s="407"/>
      <c r="AI50" s="407"/>
      <c r="AJ50" s="407"/>
      <c r="AK50" s="407"/>
      <c r="AL50" s="407"/>
      <c r="AM50" s="407"/>
      <c r="AN50" s="408"/>
      <c r="AO50" s="90"/>
      <c r="AP50" s="90"/>
      <c r="AQ50" s="90"/>
      <c r="AR50" s="90"/>
    </row>
    <row r="51" spans="1:51" s="47" customFormat="1" ht="23.95" customHeight="1" x14ac:dyDescent="0.4">
      <c r="A51" s="409" t="s">
        <v>458</v>
      </c>
      <c r="B51" s="410"/>
      <c r="C51" s="410"/>
      <c r="D51" s="410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9" t="str">
        <f>IF($E$9="全校児童/生徒","　","内訳")</f>
        <v>内訳</v>
      </c>
      <c r="V51" s="419"/>
      <c r="W51" s="419"/>
      <c r="X51" s="419"/>
      <c r="Y51" s="420"/>
      <c r="Z51" s="420"/>
      <c r="AA51" s="420"/>
      <c r="AB51" s="420"/>
      <c r="AC51" s="420"/>
      <c r="AD51" s="420"/>
      <c r="AE51" s="420"/>
      <c r="AF51" s="420"/>
      <c r="AG51" s="420"/>
      <c r="AH51" s="420"/>
      <c r="AI51" s="420"/>
      <c r="AJ51" s="420"/>
      <c r="AK51" s="420"/>
      <c r="AL51" s="420"/>
      <c r="AM51" s="420"/>
      <c r="AN51" s="421"/>
      <c r="AO51" s="153"/>
      <c r="AP51" s="153"/>
      <c r="AQ51" s="153"/>
      <c r="AR51" s="153"/>
    </row>
    <row r="52" spans="1:51" s="23" customFormat="1" ht="12.25" customHeight="1" x14ac:dyDescent="0.4">
      <c r="A52" s="409" t="s">
        <v>410</v>
      </c>
      <c r="B52" s="410"/>
      <c r="C52" s="410"/>
      <c r="D52" s="410"/>
      <c r="E52" s="422" t="s">
        <v>411</v>
      </c>
      <c r="F52" s="422"/>
      <c r="G52" s="422"/>
      <c r="H52" s="422"/>
      <c r="I52" s="422"/>
      <c r="J52" s="422"/>
      <c r="K52" s="422"/>
      <c r="L52" s="422"/>
      <c r="M52" s="422"/>
      <c r="N52" s="422"/>
      <c r="O52" s="422"/>
      <c r="P52" s="422"/>
      <c r="Q52" s="422"/>
      <c r="R52" s="422"/>
      <c r="S52" s="422"/>
      <c r="T52" s="422"/>
      <c r="U52" s="422"/>
      <c r="V52" s="422"/>
      <c r="W52" s="422"/>
      <c r="X52" s="422"/>
      <c r="Y52" s="422"/>
      <c r="Z52" s="422"/>
      <c r="AA52" s="422"/>
      <c r="AB52" s="422"/>
      <c r="AC52" s="422"/>
      <c r="AD52" s="422"/>
      <c r="AE52" s="422"/>
      <c r="AF52" s="422"/>
      <c r="AG52" s="422"/>
      <c r="AH52" s="422"/>
      <c r="AI52" s="422"/>
      <c r="AJ52" s="422"/>
      <c r="AK52" s="422"/>
      <c r="AL52" s="422"/>
      <c r="AM52" s="422"/>
      <c r="AN52" s="423"/>
    </row>
    <row r="53" spans="1:51" s="23" customFormat="1" ht="41.95" customHeight="1" thickBot="1" x14ac:dyDescent="0.45">
      <c r="A53" s="411"/>
      <c r="B53" s="412"/>
      <c r="C53" s="412"/>
      <c r="D53" s="412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24"/>
      <c r="U53" s="424"/>
      <c r="V53" s="424"/>
      <c r="W53" s="424"/>
      <c r="X53" s="424"/>
      <c r="Y53" s="424"/>
      <c r="Z53" s="424"/>
      <c r="AA53" s="424"/>
      <c r="AB53" s="424"/>
      <c r="AC53" s="424"/>
      <c r="AD53" s="424"/>
      <c r="AE53" s="424"/>
      <c r="AF53" s="424"/>
      <c r="AG53" s="424"/>
      <c r="AH53" s="424"/>
      <c r="AI53" s="424"/>
      <c r="AJ53" s="424"/>
      <c r="AK53" s="424"/>
      <c r="AL53" s="424"/>
      <c r="AM53" s="424"/>
      <c r="AN53" s="425"/>
    </row>
    <row r="54" spans="1:51" s="18" customFormat="1" ht="18.350000000000001" thickBot="1" x14ac:dyDescent="0.45">
      <c r="A54" s="429" t="s">
        <v>468</v>
      </c>
      <c r="B54" s="429"/>
      <c r="C54" s="429"/>
      <c r="D54" s="429"/>
      <c r="E54" s="429"/>
      <c r="F54" s="429"/>
      <c r="G54" s="429"/>
      <c r="H54" s="429"/>
      <c r="I54" s="42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29"/>
      <c r="AC54" s="429"/>
      <c r="AD54" s="429"/>
      <c r="AE54" s="429"/>
      <c r="AF54" s="429"/>
      <c r="AG54" s="429"/>
      <c r="AH54" s="429"/>
      <c r="AI54" s="429"/>
      <c r="AJ54" s="429"/>
      <c r="AK54" s="429"/>
      <c r="AL54" s="429"/>
      <c r="AM54" s="429"/>
      <c r="AN54" s="429"/>
    </row>
    <row r="55" spans="1:51" s="23" customFormat="1" ht="23.95" customHeight="1" x14ac:dyDescent="0.4">
      <c r="A55" s="426" t="s">
        <v>479</v>
      </c>
      <c r="B55" s="427"/>
      <c r="C55" s="427"/>
      <c r="D55" s="427"/>
      <c r="E55" s="428"/>
      <c r="F55" s="428"/>
      <c r="G55" s="428"/>
      <c r="H55" s="428"/>
      <c r="I55" s="428"/>
      <c r="J55" s="428"/>
      <c r="K55" s="428"/>
      <c r="L55" s="428"/>
      <c r="M55" s="428"/>
      <c r="N55" s="428"/>
      <c r="O55" s="428"/>
      <c r="P55" s="428"/>
      <c r="Q55" s="428"/>
      <c r="R55" s="428"/>
      <c r="S55" s="428"/>
      <c r="T55" s="428"/>
      <c r="U55" s="398" t="s">
        <v>399</v>
      </c>
      <c r="V55" s="398"/>
      <c r="W55" s="398"/>
      <c r="X55" s="398"/>
      <c r="Y55" s="399"/>
      <c r="Z55" s="399"/>
      <c r="AA55" s="399"/>
      <c r="AB55" s="399"/>
      <c r="AC55" s="399"/>
      <c r="AD55" s="399"/>
      <c r="AE55" s="398" t="s">
        <v>403</v>
      </c>
      <c r="AF55" s="398"/>
      <c r="AG55" s="398"/>
      <c r="AH55" s="398"/>
      <c r="AI55" s="402"/>
      <c r="AJ55" s="403"/>
      <c r="AK55" s="403"/>
      <c r="AL55" s="403"/>
      <c r="AM55" s="400" t="s">
        <v>19</v>
      </c>
      <c r="AN55" s="401"/>
    </row>
    <row r="56" spans="1:51" s="47" customFormat="1" ht="23.95" customHeight="1" x14ac:dyDescent="0.4">
      <c r="A56" s="413" t="s">
        <v>200</v>
      </c>
      <c r="B56" s="414"/>
      <c r="C56" s="414"/>
      <c r="D56" s="414"/>
      <c r="E56" s="416"/>
      <c r="F56" s="416"/>
      <c r="G56" s="41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04" t="str">
        <f>IFERROR(VLOOKUP(E56,選択肢!$X:$Y,2,0),"　")</f>
        <v>　</v>
      </c>
      <c r="V56" s="404"/>
      <c r="W56" s="404"/>
      <c r="X56" s="404"/>
      <c r="Y56" s="405"/>
      <c r="Z56" s="405"/>
      <c r="AA56" s="405"/>
      <c r="AB56" s="405"/>
      <c r="AC56" s="405"/>
      <c r="AD56" s="405"/>
      <c r="AE56" s="405"/>
      <c r="AF56" s="405"/>
      <c r="AG56" s="405"/>
      <c r="AH56" s="405"/>
      <c r="AI56" s="405"/>
      <c r="AJ56" s="405"/>
      <c r="AK56" s="405"/>
      <c r="AL56" s="405"/>
      <c r="AM56" s="405"/>
      <c r="AN56" s="406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</row>
    <row r="57" spans="1:51" s="47" customFormat="1" ht="23.95" customHeight="1" x14ac:dyDescent="0.4">
      <c r="A57" s="409" t="s">
        <v>404</v>
      </c>
      <c r="B57" s="410"/>
      <c r="C57" s="410"/>
      <c r="D57" s="410"/>
      <c r="E57" s="415" t="s">
        <v>20</v>
      </c>
      <c r="F57" s="396"/>
      <c r="G57" s="417"/>
      <c r="H57" s="417"/>
      <c r="I57" s="417"/>
      <c r="J57" s="417"/>
      <c r="K57" s="417"/>
      <c r="L57" s="417"/>
      <c r="M57" s="396" t="s">
        <v>405</v>
      </c>
      <c r="N57" s="396"/>
      <c r="O57" s="39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  <c r="AB57" s="407"/>
      <c r="AC57" s="407"/>
      <c r="AD57" s="407"/>
      <c r="AE57" s="407"/>
      <c r="AF57" s="407"/>
      <c r="AG57" s="407"/>
      <c r="AH57" s="407"/>
      <c r="AI57" s="407"/>
      <c r="AJ57" s="407"/>
      <c r="AK57" s="407"/>
      <c r="AL57" s="407"/>
      <c r="AM57" s="407"/>
      <c r="AN57" s="408"/>
      <c r="AO57" s="90"/>
      <c r="AP57" s="90"/>
      <c r="AQ57" s="90"/>
      <c r="AR57" s="90"/>
    </row>
    <row r="58" spans="1:51" s="47" customFormat="1" ht="23.95" customHeight="1" x14ac:dyDescent="0.4">
      <c r="A58" s="409" t="s">
        <v>458</v>
      </c>
      <c r="B58" s="410"/>
      <c r="C58" s="410"/>
      <c r="D58" s="410"/>
      <c r="E58" s="418"/>
      <c r="F58" s="418"/>
      <c r="G58" s="41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  <c r="T58" s="418"/>
      <c r="U58" s="419" t="str">
        <f>IF($E$9="全校児童/生徒","　","内訳")</f>
        <v>内訳</v>
      </c>
      <c r="V58" s="419"/>
      <c r="W58" s="419"/>
      <c r="X58" s="419"/>
      <c r="Y58" s="420"/>
      <c r="Z58" s="420"/>
      <c r="AA58" s="420"/>
      <c r="AB58" s="420"/>
      <c r="AC58" s="420"/>
      <c r="AD58" s="420"/>
      <c r="AE58" s="420"/>
      <c r="AF58" s="420"/>
      <c r="AG58" s="420"/>
      <c r="AH58" s="420"/>
      <c r="AI58" s="420"/>
      <c r="AJ58" s="420"/>
      <c r="AK58" s="420"/>
      <c r="AL58" s="420"/>
      <c r="AM58" s="420"/>
      <c r="AN58" s="421"/>
      <c r="AO58" s="153"/>
      <c r="AP58" s="153"/>
      <c r="AQ58" s="153"/>
      <c r="AR58" s="153"/>
    </row>
    <row r="59" spans="1:51" s="23" customFormat="1" ht="12.25" customHeight="1" x14ac:dyDescent="0.4">
      <c r="A59" s="409" t="s">
        <v>410</v>
      </c>
      <c r="B59" s="410"/>
      <c r="C59" s="410"/>
      <c r="D59" s="410"/>
      <c r="E59" s="422" t="s">
        <v>411</v>
      </c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2"/>
      <c r="V59" s="422"/>
      <c r="W59" s="422"/>
      <c r="X59" s="422"/>
      <c r="Y59" s="422"/>
      <c r="Z59" s="422"/>
      <c r="AA59" s="422"/>
      <c r="AB59" s="422"/>
      <c r="AC59" s="422"/>
      <c r="AD59" s="422"/>
      <c r="AE59" s="422"/>
      <c r="AF59" s="422"/>
      <c r="AG59" s="422"/>
      <c r="AH59" s="422"/>
      <c r="AI59" s="422"/>
      <c r="AJ59" s="422"/>
      <c r="AK59" s="422"/>
      <c r="AL59" s="422"/>
      <c r="AM59" s="422"/>
      <c r="AN59" s="423"/>
    </row>
    <row r="60" spans="1:51" s="23" customFormat="1" ht="41.95" customHeight="1" thickBot="1" x14ac:dyDescent="0.45">
      <c r="A60" s="411"/>
      <c r="B60" s="412"/>
      <c r="C60" s="412"/>
      <c r="D60" s="412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424"/>
      <c r="AB60" s="424"/>
      <c r="AC60" s="424"/>
      <c r="AD60" s="424"/>
      <c r="AE60" s="424"/>
      <c r="AF60" s="424"/>
      <c r="AG60" s="424"/>
      <c r="AH60" s="424"/>
      <c r="AI60" s="424"/>
      <c r="AJ60" s="424"/>
      <c r="AK60" s="424"/>
      <c r="AL60" s="424"/>
      <c r="AM60" s="424"/>
      <c r="AN60" s="425"/>
    </row>
    <row r="61" spans="1:51" s="18" customFormat="1" ht="18.350000000000001" thickBot="1" x14ac:dyDescent="0.45">
      <c r="A61" s="429" t="s">
        <v>469</v>
      </c>
      <c r="B61" s="429"/>
      <c r="C61" s="429"/>
      <c r="D61" s="429"/>
      <c r="E61" s="429"/>
      <c r="F61" s="429"/>
      <c r="G61" s="429"/>
      <c r="H61" s="429"/>
      <c r="I61" s="429"/>
      <c r="J61" s="429"/>
      <c r="K61" s="429"/>
      <c r="L61" s="429"/>
      <c r="M61" s="429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29"/>
      <c r="Y61" s="429"/>
      <c r="Z61" s="429"/>
      <c r="AA61" s="429"/>
      <c r="AB61" s="429"/>
      <c r="AC61" s="429"/>
      <c r="AD61" s="429"/>
      <c r="AE61" s="429"/>
      <c r="AF61" s="429"/>
      <c r="AG61" s="429"/>
      <c r="AH61" s="429"/>
      <c r="AI61" s="429"/>
      <c r="AJ61" s="429"/>
      <c r="AK61" s="429"/>
      <c r="AL61" s="429"/>
      <c r="AM61" s="429"/>
      <c r="AN61" s="429"/>
    </row>
    <row r="62" spans="1:51" s="23" customFormat="1" ht="23.95" customHeight="1" x14ac:dyDescent="0.4">
      <c r="A62" s="426" t="s">
        <v>479</v>
      </c>
      <c r="B62" s="427"/>
      <c r="C62" s="427"/>
      <c r="D62" s="427"/>
      <c r="E62" s="428"/>
      <c r="F62" s="428"/>
      <c r="G62" s="428"/>
      <c r="H62" s="428"/>
      <c r="I62" s="428"/>
      <c r="J62" s="428"/>
      <c r="K62" s="428"/>
      <c r="L62" s="428"/>
      <c r="M62" s="428"/>
      <c r="N62" s="428"/>
      <c r="O62" s="428"/>
      <c r="P62" s="428"/>
      <c r="Q62" s="428"/>
      <c r="R62" s="428"/>
      <c r="S62" s="428"/>
      <c r="T62" s="428"/>
      <c r="U62" s="398" t="s">
        <v>399</v>
      </c>
      <c r="V62" s="398"/>
      <c r="W62" s="398"/>
      <c r="X62" s="398"/>
      <c r="Y62" s="399"/>
      <c r="Z62" s="399"/>
      <c r="AA62" s="399"/>
      <c r="AB62" s="399"/>
      <c r="AC62" s="399"/>
      <c r="AD62" s="399"/>
      <c r="AE62" s="398" t="s">
        <v>403</v>
      </c>
      <c r="AF62" s="398"/>
      <c r="AG62" s="398"/>
      <c r="AH62" s="398"/>
      <c r="AI62" s="402"/>
      <c r="AJ62" s="403"/>
      <c r="AK62" s="403"/>
      <c r="AL62" s="403"/>
      <c r="AM62" s="400" t="s">
        <v>19</v>
      </c>
      <c r="AN62" s="401"/>
    </row>
    <row r="63" spans="1:51" s="47" customFormat="1" ht="23.95" customHeight="1" x14ac:dyDescent="0.4">
      <c r="A63" s="413" t="s">
        <v>200</v>
      </c>
      <c r="B63" s="414"/>
      <c r="C63" s="414"/>
      <c r="D63" s="414"/>
      <c r="E63" s="416"/>
      <c r="F63" s="416"/>
      <c r="G63" s="416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04" t="str">
        <f>IFERROR(VLOOKUP(E63,選択肢!$X:$Y,2,0),"　")</f>
        <v>　</v>
      </c>
      <c r="V63" s="404"/>
      <c r="W63" s="404"/>
      <c r="X63" s="404"/>
      <c r="Y63" s="405"/>
      <c r="Z63" s="405"/>
      <c r="AA63" s="405"/>
      <c r="AB63" s="405"/>
      <c r="AC63" s="405"/>
      <c r="AD63" s="405"/>
      <c r="AE63" s="405"/>
      <c r="AF63" s="405"/>
      <c r="AG63" s="405"/>
      <c r="AH63" s="405"/>
      <c r="AI63" s="405"/>
      <c r="AJ63" s="405"/>
      <c r="AK63" s="405"/>
      <c r="AL63" s="405"/>
      <c r="AM63" s="405"/>
      <c r="AN63" s="406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</row>
    <row r="64" spans="1:51" s="47" customFormat="1" ht="23.95" customHeight="1" x14ac:dyDescent="0.4">
      <c r="A64" s="409" t="s">
        <v>404</v>
      </c>
      <c r="B64" s="410"/>
      <c r="C64" s="410"/>
      <c r="D64" s="410"/>
      <c r="E64" s="415" t="s">
        <v>20</v>
      </c>
      <c r="F64" s="396"/>
      <c r="G64" s="417"/>
      <c r="H64" s="417"/>
      <c r="I64" s="417"/>
      <c r="J64" s="417"/>
      <c r="K64" s="417"/>
      <c r="L64" s="417"/>
      <c r="M64" s="396" t="s">
        <v>405</v>
      </c>
      <c r="N64" s="396"/>
      <c r="O64" s="39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  <c r="AB64" s="407"/>
      <c r="AC64" s="407"/>
      <c r="AD64" s="407"/>
      <c r="AE64" s="407"/>
      <c r="AF64" s="407"/>
      <c r="AG64" s="407"/>
      <c r="AH64" s="407"/>
      <c r="AI64" s="407"/>
      <c r="AJ64" s="407"/>
      <c r="AK64" s="407"/>
      <c r="AL64" s="407"/>
      <c r="AM64" s="407"/>
      <c r="AN64" s="408"/>
      <c r="AO64" s="90"/>
      <c r="AP64" s="90"/>
      <c r="AQ64" s="90"/>
      <c r="AR64" s="90"/>
    </row>
    <row r="65" spans="1:51" s="47" customFormat="1" ht="23.95" customHeight="1" x14ac:dyDescent="0.4">
      <c r="A65" s="409" t="s">
        <v>458</v>
      </c>
      <c r="B65" s="410"/>
      <c r="C65" s="410"/>
      <c r="D65" s="410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9" t="str">
        <f>IF($E$9="全校児童/生徒","　","内訳")</f>
        <v>内訳</v>
      </c>
      <c r="V65" s="419"/>
      <c r="W65" s="419"/>
      <c r="X65" s="419"/>
      <c r="Y65" s="420"/>
      <c r="Z65" s="420"/>
      <c r="AA65" s="420"/>
      <c r="AB65" s="420"/>
      <c r="AC65" s="420"/>
      <c r="AD65" s="420"/>
      <c r="AE65" s="420"/>
      <c r="AF65" s="420"/>
      <c r="AG65" s="420"/>
      <c r="AH65" s="420"/>
      <c r="AI65" s="420"/>
      <c r="AJ65" s="420"/>
      <c r="AK65" s="420"/>
      <c r="AL65" s="420"/>
      <c r="AM65" s="420"/>
      <c r="AN65" s="421"/>
      <c r="AO65" s="153"/>
      <c r="AP65" s="153"/>
      <c r="AQ65" s="153"/>
      <c r="AR65" s="153"/>
    </row>
    <row r="66" spans="1:51" s="23" customFormat="1" ht="12.25" customHeight="1" x14ac:dyDescent="0.4">
      <c r="A66" s="409" t="s">
        <v>410</v>
      </c>
      <c r="B66" s="410"/>
      <c r="C66" s="410"/>
      <c r="D66" s="410"/>
      <c r="E66" s="422" t="s">
        <v>411</v>
      </c>
      <c r="F66" s="422"/>
      <c r="G66" s="422"/>
      <c r="H66" s="422"/>
      <c r="I66" s="422"/>
      <c r="J66" s="422"/>
      <c r="K66" s="422"/>
      <c r="L66" s="422"/>
      <c r="M66" s="422"/>
      <c r="N66" s="422"/>
      <c r="O66" s="422"/>
      <c r="P66" s="422"/>
      <c r="Q66" s="422"/>
      <c r="R66" s="422"/>
      <c r="S66" s="422"/>
      <c r="T66" s="422"/>
      <c r="U66" s="422"/>
      <c r="V66" s="422"/>
      <c r="W66" s="422"/>
      <c r="X66" s="422"/>
      <c r="Y66" s="422"/>
      <c r="Z66" s="422"/>
      <c r="AA66" s="422"/>
      <c r="AB66" s="422"/>
      <c r="AC66" s="422"/>
      <c r="AD66" s="422"/>
      <c r="AE66" s="422"/>
      <c r="AF66" s="422"/>
      <c r="AG66" s="422"/>
      <c r="AH66" s="422"/>
      <c r="AI66" s="422"/>
      <c r="AJ66" s="422"/>
      <c r="AK66" s="422"/>
      <c r="AL66" s="422"/>
      <c r="AM66" s="422"/>
      <c r="AN66" s="423"/>
    </row>
    <row r="67" spans="1:51" s="23" customFormat="1" ht="41.95" customHeight="1" thickBot="1" x14ac:dyDescent="0.45">
      <c r="A67" s="411"/>
      <c r="B67" s="412"/>
      <c r="C67" s="412"/>
      <c r="D67" s="412"/>
      <c r="E67" s="424"/>
      <c r="F67" s="424"/>
      <c r="G67" s="424"/>
      <c r="H67" s="424"/>
      <c r="I67" s="424"/>
      <c r="J67" s="424"/>
      <c r="K67" s="424"/>
      <c r="L67" s="424"/>
      <c r="M67" s="424"/>
      <c r="N67" s="424"/>
      <c r="O67" s="424"/>
      <c r="P67" s="424"/>
      <c r="Q67" s="424"/>
      <c r="R67" s="424"/>
      <c r="S67" s="424"/>
      <c r="T67" s="424"/>
      <c r="U67" s="424"/>
      <c r="V67" s="424"/>
      <c r="W67" s="424"/>
      <c r="X67" s="424"/>
      <c r="Y67" s="424"/>
      <c r="Z67" s="424"/>
      <c r="AA67" s="424"/>
      <c r="AB67" s="424"/>
      <c r="AC67" s="424"/>
      <c r="AD67" s="424"/>
      <c r="AE67" s="424"/>
      <c r="AF67" s="424"/>
      <c r="AG67" s="424"/>
      <c r="AH67" s="424"/>
      <c r="AI67" s="424"/>
      <c r="AJ67" s="424"/>
      <c r="AK67" s="424"/>
      <c r="AL67" s="424"/>
      <c r="AM67" s="424"/>
      <c r="AN67" s="425"/>
    </row>
    <row r="68" spans="1:51" s="18" customFormat="1" ht="18.350000000000001" thickBot="1" x14ac:dyDescent="0.45">
      <c r="A68" s="429" t="s">
        <v>470</v>
      </c>
      <c r="B68" s="429"/>
      <c r="C68" s="429"/>
      <c r="D68" s="429"/>
      <c r="E68" s="429"/>
      <c r="F68" s="429"/>
      <c r="G68" s="429"/>
      <c r="H68" s="429"/>
      <c r="I68" s="429"/>
      <c r="J68" s="429"/>
      <c r="K68" s="429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29"/>
      <c r="Y68" s="429"/>
      <c r="Z68" s="429"/>
      <c r="AA68" s="429"/>
      <c r="AB68" s="429"/>
      <c r="AC68" s="429"/>
      <c r="AD68" s="429"/>
      <c r="AE68" s="429"/>
      <c r="AF68" s="429"/>
      <c r="AG68" s="429"/>
      <c r="AH68" s="429"/>
      <c r="AI68" s="429"/>
      <c r="AJ68" s="429"/>
      <c r="AK68" s="429"/>
      <c r="AL68" s="429"/>
      <c r="AM68" s="429"/>
      <c r="AN68" s="429"/>
    </row>
    <row r="69" spans="1:51" s="23" customFormat="1" ht="23.95" customHeight="1" x14ac:dyDescent="0.4">
      <c r="A69" s="426" t="s">
        <v>479</v>
      </c>
      <c r="B69" s="427"/>
      <c r="C69" s="427"/>
      <c r="D69" s="427"/>
      <c r="E69" s="428"/>
      <c r="F69" s="428"/>
      <c r="G69" s="428"/>
      <c r="H69" s="428"/>
      <c r="I69" s="428"/>
      <c r="J69" s="428"/>
      <c r="K69" s="428"/>
      <c r="L69" s="428"/>
      <c r="M69" s="428"/>
      <c r="N69" s="428"/>
      <c r="O69" s="428"/>
      <c r="P69" s="428"/>
      <c r="Q69" s="428"/>
      <c r="R69" s="428"/>
      <c r="S69" s="428"/>
      <c r="T69" s="428"/>
      <c r="U69" s="398" t="s">
        <v>399</v>
      </c>
      <c r="V69" s="398"/>
      <c r="W69" s="398"/>
      <c r="X69" s="398"/>
      <c r="Y69" s="399"/>
      <c r="Z69" s="399"/>
      <c r="AA69" s="399"/>
      <c r="AB69" s="399"/>
      <c r="AC69" s="399"/>
      <c r="AD69" s="399"/>
      <c r="AE69" s="398" t="s">
        <v>403</v>
      </c>
      <c r="AF69" s="398"/>
      <c r="AG69" s="398"/>
      <c r="AH69" s="398"/>
      <c r="AI69" s="402"/>
      <c r="AJ69" s="403"/>
      <c r="AK69" s="403"/>
      <c r="AL69" s="403"/>
      <c r="AM69" s="400" t="s">
        <v>19</v>
      </c>
      <c r="AN69" s="401"/>
    </row>
    <row r="70" spans="1:51" s="47" customFormat="1" ht="23.95" customHeight="1" x14ac:dyDescent="0.4">
      <c r="A70" s="413" t="s">
        <v>200</v>
      </c>
      <c r="B70" s="414"/>
      <c r="C70" s="414"/>
      <c r="D70" s="414"/>
      <c r="E70" s="416"/>
      <c r="F70" s="416"/>
      <c r="G70" s="416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04" t="str">
        <f>IFERROR(VLOOKUP(E70,選択肢!$X:$Y,2,0),"　")</f>
        <v>　</v>
      </c>
      <c r="V70" s="404"/>
      <c r="W70" s="404"/>
      <c r="X70" s="404"/>
      <c r="Y70" s="405"/>
      <c r="Z70" s="405"/>
      <c r="AA70" s="405"/>
      <c r="AB70" s="405"/>
      <c r="AC70" s="405"/>
      <c r="AD70" s="405"/>
      <c r="AE70" s="405"/>
      <c r="AF70" s="405"/>
      <c r="AG70" s="405"/>
      <c r="AH70" s="405"/>
      <c r="AI70" s="405"/>
      <c r="AJ70" s="405"/>
      <c r="AK70" s="405"/>
      <c r="AL70" s="405"/>
      <c r="AM70" s="405"/>
      <c r="AN70" s="406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</row>
    <row r="71" spans="1:51" s="47" customFormat="1" ht="23.95" customHeight="1" x14ac:dyDescent="0.4">
      <c r="A71" s="409" t="s">
        <v>404</v>
      </c>
      <c r="B71" s="410"/>
      <c r="C71" s="410"/>
      <c r="D71" s="410"/>
      <c r="E71" s="415" t="s">
        <v>20</v>
      </c>
      <c r="F71" s="396"/>
      <c r="G71" s="417"/>
      <c r="H71" s="417"/>
      <c r="I71" s="417"/>
      <c r="J71" s="417"/>
      <c r="K71" s="417"/>
      <c r="L71" s="417"/>
      <c r="M71" s="396" t="s">
        <v>405</v>
      </c>
      <c r="N71" s="396"/>
      <c r="O71" s="397"/>
      <c r="P71" s="407"/>
      <c r="Q71" s="407"/>
      <c r="R71" s="407"/>
      <c r="S71" s="407"/>
      <c r="T71" s="407"/>
      <c r="U71" s="407"/>
      <c r="V71" s="407"/>
      <c r="W71" s="407"/>
      <c r="X71" s="407"/>
      <c r="Y71" s="407"/>
      <c r="Z71" s="407"/>
      <c r="AA71" s="407"/>
      <c r="AB71" s="407"/>
      <c r="AC71" s="407"/>
      <c r="AD71" s="407"/>
      <c r="AE71" s="407"/>
      <c r="AF71" s="407"/>
      <c r="AG71" s="407"/>
      <c r="AH71" s="407"/>
      <c r="AI71" s="407"/>
      <c r="AJ71" s="407"/>
      <c r="AK71" s="407"/>
      <c r="AL71" s="407"/>
      <c r="AM71" s="407"/>
      <c r="AN71" s="408"/>
      <c r="AO71" s="90"/>
      <c r="AP71" s="90"/>
      <c r="AQ71" s="90"/>
      <c r="AR71" s="90"/>
    </row>
    <row r="72" spans="1:51" s="47" customFormat="1" ht="23.95" customHeight="1" x14ac:dyDescent="0.4">
      <c r="A72" s="409" t="s">
        <v>458</v>
      </c>
      <c r="B72" s="410"/>
      <c r="C72" s="410"/>
      <c r="D72" s="410"/>
      <c r="E72" s="418"/>
      <c r="F72" s="418"/>
      <c r="G72" s="418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  <c r="T72" s="418"/>
      <c r="U72" s="419" t="str">
        <f>IF($E$9="全校児童/生徒","　","内訳")</f>
        <v>内訳</v>
      </c>
      <c r="V72" s="419"/>
      <c r="W72" s="419"/>
      <c r="X72" s="419"/>
      <c r="Y72" s="420"/>
      <c r="Z72" s="420"/>
      <c r="AA72" s="420"/>
      <c r="AB72" s="420"/>
      <c r="AC72" s="420"/>
      <c r="AD72" s="420"/>
      <c r="AE72" s="420"/>
      <c r="AF72" s="420"/>
      <c r="AG72" s="420"/>
      <c r="AH72" s="420"/>
      <c r="AI72" s="420"/>
      <c r="AJ72" s="420"/>
      <c r="AK72" s="420"/>
      <c r="AL72" s="420"/>
      <c r="AM72" s="420"/>
      <c r="AN72" s="421"/>
      <c r="AO72" s="153"/>
      <c r="AP72" s="153"/>
      <c r="AQ72" s="153"/>
      <c r="AR72" s="153"/>
    </row>
    <row r="73" spans="1:51" s="23" customFormat="1" ht="12.25" customHeight="1" x14ac:dyDescent="0.4">
      <c r="A73" s="409" t="s">
        <v>410</v>
      </c>
      <c r="B73" s="410"/>
      <c r="C73" s="410"/>
      <c r="D73" s="410"/>
      <c r="E73" s="422" t="s">
        <v>411</v>
      </c>
      <c r="F73" s="422"/>
      <c r="G73" s="422"/>
      <c r="H73" s="422"/>
      <c r="I73" s="422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  <c r="AA73" s="422"/>
      <c r="AB73" s="422"/>
      <c r="AC73" s="422"/>
      <c r="AD73" s="422"/>
      <c r="AE73" s="422"/>
      <c r="AF73" s="422"/>
      <c r="AG73" s="422"/>
      <c r="AH73" s="422"/>
      <c r="AI73" s="422"/>
      <c r="AJ73" s="422"/>
      <c r="AK73" s="422"/>
      <c r="AL73" s="422"/>
      <c r="AM73" s="422"/>
      <c r="AN73" s="423"/>
    </row>
    <row r="74" spans="1:51" s="23" customFormat="1" ht="41.95" customHeight="1" thickBot="1" x14ac:dyDescent="0.45">
      <c r="A74" s="411"/>
      <c r="B74" s="412"/>
      <c r="C74" s="412"/>
      <c r="D74" s="412"/>
      <c r="E74" s="424"/>
      <c r="F74" s="424"/>
      <c r="G74" s="424"/>
      <c r="H74" s="424"/>
      <c r="I74" s="424"/>
      <c r="J74" s="424"/>
      <c r="K74" s="424"/>
      <c r="L74" s="424"/>
      <c r="M74" s="424"/>
      <c r="N74" s="424"/>
      <c r="O74" s="424"/>
      <c r="P74" s="424"/>
      <c r="Q74" s="424"/>
      <c r="R74" s="424"/>
      <c r="S74" s="424"/>
      <c r="T74" s="424"/>
      <c r="U74" s="424"/>
      <c r="V74" s="424"/>
      <c r="W74" s="424"/>
      <c r="X74" s="424"/>
      <c r="Y74" s="424"/>
      <c r="Z74" s="424"/>
      <c r="AA74" s="424"/>
      <c r="AB74" s="424"/>
      <c r="AC74" s="424"/>
      <c r="AD74" s="424"/>
      <c r="AE74" s="424"/>
      <c r="AF74" s="424"/>
      <c r="AG74" s="424"/>
      <c r="AH74" s="424"/>
      <c r="AI74" s="424"/>
      <c r="AJ74" s="424"/>
      <c r="AK74" s="424"/>
      <c r="AL74" s="424"/>
      <c r="AM74" s="424"/>
      <c r="AN74" s="425"/>
    </row>
    <row r="75" spans="1:51" s="18" customFormat="1" ht="18.350000000000001" thickBot="1" x14ac:dyDescent="0.45">
      <c r="A75" s="429" t="s">
        <v>471</v>
      </c>
      <c r="B75" s="429"/>
      <c r="C75" s="429"/>
      <c r="D75" s="429"/>
      <c r="E75" s="429"/>
      <c r="F75" s="429"/>
      <c r="G75" s="429"/>
      <c r="H75" s="429"/>
      <c r="I75" s="429"/>
      <c r="J75" s="429"/>
      <c r="K75" s="429"/>
      <c r="L75" s="429"/>
      <c r="M75" s="429"/>
      <c r="N75" s="429"/>
      <c r="O75" s="429"/>
      <c r="P75" s="429"/>
      <c r="Q75" s="429"/>
      <c r="R75" s="429"/>
      <c r="S75" s="429"/>
      <c r="T75" s="429"/>
      <c r="U75" s="429"/>
      <c r="V75" s="429"/>
      <c r="W75" s="429"/>
      <c r="X75" s="429"/>
      <c r="Y75" s="429"/>
      <c r="Z75" s="429"/>
      <c r="AA75" s="429"/>
      <c r="AB75" s="429"/>
      <c r="AC75" s="429"/>
      <c r="AD75" s="429"/>
      <c r="AE75" s="429"/>
      <c r="AF75" s="429"/>
      <c r="AG75" s="429"/>
      <c r="AH75" s="429"/>
      <c r="AI75" s="429"/>
      <c r="AJ75" s="429"/>
      <c r="AK75" s="429"/>
      <c r="AL75" s="429"/>
      <c r="AM75" s="429"/>
      <c r="AN75" s="429"/>
    </row>
    <row r="76" spans="1:51" s="23" customFormat="1" ht="23.95" customHeight="1" x14ac:dyDescent="0.4">
      <c r="A76" s="426" t="s">
        <v>479</v>
      </c>
      <c r="B76" s="427"/>
      <c r="C76" s="427"/>
      <c r="D76" s="427"/>
      <c r="E76" s="428"/>
      <c r="F76" s="428"/>
      <c r="G76" s="428"/>
      <c r="H76" s="428"/>
      <c r="I76" s="428"/>
      <c r="J76" s="428"/>
      <c r="K76" s="428"/>
      <c r="L76" s="428"/>
      <c r="M76" s="428"/>
      <c r="N76" s="428"/>
      <c r="O76" s="428"/>
      <c r="P76" s="428"/>
      <c r="Q76" s="428"/>
      <c r="R76" s="428"/>
      <c r="S76" s="428"/>
      <c r="T76" s="428"/>
      <c r="U76" s="398" t="s">
        <v>399</v>
      </c>
      <c r="V76" s="398"/>
      <c r="W76" s="398"/>
      <c r="X76" s="398"/>
      <c r="Y76" s="399"/>
      <c r="Z76" s="399"/>
      <c r="AA76" s="399"/>
      <c r="AB76" s="399"/>
      <c r="AC76" s="399"/>
      <c r="AD76" s="399"/>
      <c r="AE76" s="398" t="s">
        <v>403</v>
      </c>
      <c r="AF76" s="398"/>
      <c r="AG76" s="398"/>
      <c r="AH76" s="398"/>
      <c r="AI76" s="402"/>
      <c r="AJ76" s="403"/>
      <c r="AK76" s="403"/>
      <c r="AL76" s="403"/>
      <c r="AM76" s="400" t="s">
        <v>19</v>
      </c>
      <c r="AN76" s="401"/>
    </row>
    <row r="77" spans="1:51" s="47" customFormat="1" ht="23.95" customHeight="1" x14ac:dyDescent="0.4">
      <c r="A77" s="413" t="s">
        <v>200</v>
      </c>
      <c r="B77" s="414"/>
      <c r="C77" s="414"/>
      <c r="D77" s="414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04" t="str">
        <f>IFERROR(VLOOKUP(E77,選択肢!$X:$Y,2,0),"　")</f>
        <v>　</v>
      </c>
      <c r="V77" s="404"/>
      <c r="W77" s="404"/>
      <c r="X77" s="404"/>
      <c r="Y77" s="405"/>
      <c r="Z77" s="405"/>
      <c r="AA77" s="405"/>
      <c r="AB77" s="405"/>
      <c r="AC77" s="405"/>
      <c r="AD77" s="405"/>
      <c r="AE77" s="405"/>
      <c r="AF77" s="405"/>
      <c r="AG77" s="405"/>
      <c r="AH77" s="405"/>
      <c r="AI77" s="405"/>
      <c r="AJ77" s="405"/>
      <c r="AK77" s="405"/>
      <c r="AL77" s="405"/>
      <c r="AM77" s="405"/>
      <c r="AN77" s="406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</row>
    <row r="78" spans="1:51" s="47" customFormat="1" ht="23.95" customHeight="1" x14ac:dyDescent="0.4">
      <c r="A78" s="409" t="s">
        <v>404</v>
      </c>
      <c r="B78" s="410"/>
      <c r="C78" s="410"/>
      <c r="D78" s="410"/>
      <c r="E78" s="415" t="s">
        <v>20</v>
      </c>
      <c r="F78" s="396"/>
      <c r="G78" s="417"/>
      <c r="H78" s="417"/>
      <c r="I78" s="417"/>
      <c r="J78" s="417"/>
      <c r="K78" s="417"/>
      <c r="L78" s="417"/>
      <c r="M78" s="396" t="s">
        <v>405</v>
      </c>
      <c r="N78" s="396"/>
      <c r="O78" s="39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407"/>
      <c r="AE78" s="407"/>
      <c r="AF78" s="407"/>
      <c r="AG78" s="407"/>
      <c r="AH78" s="407"/>
      <c r="AI78" s="407"/>
      <c r="AJ78" s="407"/>
      <c r="AK78" s="407"/>
      <c r="AL78" s="407"/>
      <c r="AM78" s="407"/>
      <c r="AN78" s="408"/>
      <c r="AO78" s="90"/>
      <c r="AP78" s="90"/>
      <c r="AQ78" s="90"/>
      <c r="AR78" s="90"/>
    </row>
    <row r="79" spans="1:51" s="47" customFormat="1" ht="23.95" customHeight="1" x14ac:dyDescent="0.4">
      <c r="A79" s="409" t="s">
        <v>458</v>
      </c>
      <c r="B79" s="410"/>
      <c r="C79" s="410"/>
      <c r="D79" s="410"/>
      <c r="E79" s="418"/>
      <c r="F79" s="418"/>
      <c r="G79" s="418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  <c r="T79" s="418"/>
      <c r="U79" s="419" t="str">
        <f>IF($E$9="全校児童/生徒","　","内訳")</f>
        <v>内訳</v>
      </c>
      <c r="V79" s="419"/>
      <c r="W79" s="419"/>
      <c r="X79" s="419"/>
      <c r="Y79" s="420"/>
      <c r="Z79" s="420"/>
      <c r="AA79" s="420"/>
      <c r="AB79" s="420"/>
      <c r="AC79" s="420"/>
      <c r="AD79" s="420"/>
      <c r="AE79" s="420"/>
      <c r="AF79" s="420"/>
      <c r="AG79" s="420"/>
      <c r="AH79" s="420"/>
      <c r="AI79" s="420"/>
      <c r="AJ79" s="420"/>
      <c r="AK79" s="420"/>
      <c r="AL79" s="420"/>
      <c r="AM79" s="420"/>
      <c r="AN79" s="421"/>
      <c r="AO79" s="153"/>
      <c r="AP79" s="153"/>
      <c r="AQ79" s="153"/>
      <c r="AR79" s="153"/>
    </row>
    <row r="80" spans="1:51" s="23" customFormat="1" ht="12.25" customHeight="1" x14ac:dyDescent="0.4">
      <c r="A80" s="409" t="s">
        <v>410</v>
      </c>
      <c r="B80" s="410"/>
      <c r="C80" s="410"/>
      <c r="D80" s="410"/>
      <c r="E80" s="422" t="s">
        <v>411</v>
      </c>
      <c r="F80" s="422"/>
      <c r="G80" s="422"/>
      <c r="H80" s="422"/>
      <c r="I80" s="422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/>
      <c r="W80" s="422"/>
      <c r="X80" s="422"/>
      <c r="Y80" s="422"/>
      <c r="Z80" s="422"/>
      <c r="AA80" s="422"/>
      <c r="AB80" s="422"/>
      <c r="AC80" s="422"/>
      <c r="AD80" s="422"/>
      <c r="AE80" s="422"/>
      <c r="AF80" s="422"/>
      <c r="AG80" s="422"/>
      <c r="AH80" s="422"/>
      <c r="AI80" s="422"/>
      <c r="AJ80" s="422"/>
      <c r="AK80" s="422"/>
      <c r="AL80" s="422"/>
      <c r="AM80" s="422"/>
      <c r="AN80" s="423"/>
    </row>
    <row r="81" spans="1:51" s="23" customFormat="1" ht="41.95" customHeight="1" thickBot="1" x14ac:dyDescent="0.45">
      <c r="A81" s="411"/>
      <c r="B81" s="412"/>
      <c r="C81" s="412"/>
      <c r="D81" s="412"/>
      <c r="E81" s="424"/>
      <c r="F81" s="424"/>
      <c r="G81" s="424"/>
      <c r="H81" s="424"/>
      <c r="I81" s="424"/>
      <c r="J81" s="424"/>
      <c r="K81" s="424"/>
      <c r="L81" s="424"/>
      <c r="M81" s="424"/>
      <c r="N81" s="424"/>
      <c r="O81" s="424"/>
      <c r="P81" s="424"/>
      <c r="Q81" s="424"/>
      <c r="R81" s="424"/>
      <c r="S81" s="424"/>
      <c r="T81" s="424"/>
      <c r="U81" s="424"/>
      <c r="V81" s="424"/>
      <c r="W81" s="424"/>
      <c r="X81" s="424"/>
      <c r="Y81" s="424"/>
      <c r="Z81" s="424"/>
      <c r="AA81" s="424"/>
      <c r="AB81" s="424"/>
      <c r="AC81" s="424"/>
      <c r="AD81" s="424"/>
      <c r="AE81" s="424"/>
      <c r="AF81" s="424"/>
      <c r="AG81" s="424"/>
      <c r="AH81" s="424"/>
      <c r="AI81" s="424"/>
      <c r="AJ81" s="424"/>
      <c r="AK81" s="424"/>
      <c r="AL81" s="424"/>
      <c r="AM81" s="424"/>
      <c r="AN81" s="425"/>
    </row>
    <row r="82" spans="1:51" s="18" customFormat="1" ht="18.350000000000001" thickBot="1" x14ac:dyDescent="0.45">
      <c r="A82" s="429" t="s">
        <v>472</v>
      </c>
      <c r="B82" s="429"/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  <c r="O82" s="429"/>
      <c r="P82" s="429"/>
      <c r="Q82" s="429"/>
      <c r="R82" s="429"/>
      <c r="S82" s="429"/>
      <c r="T82" s="429"/>
      <c r="U82" s="429"/>
      <c r="V82" s="429"/>
      <c r="W82" s="429"/>
      <c r="X82" s="429"/>
      <c r="Y82" s="429"/>
      <c r="Z82" s="429"/>
      <c r="AA82" s="429"/>
      <c r="AB82" s="429"/>
      <c r="AC82" s="429"/>
      <c r="AD82" s="429"/>
      <c r="AE82" s="429"/>
      <c r="AF82" s="429"/>
      <c r="AG82" s="429"/>
      <c r="AH82" s="429"/>
      <c r="AI82" s="429"/>
      <c r="AJ82" s="429"/>
      <c r="AK82" s="429"/>
      <c r="AL82" s="429"/>
      <c r="AM82" s="429"/>
      <c r="AN82" s="429"/>
    </row>
    <row r="83" spans="1:51" s="23" customFormat="1" ht="23.95" customHeight="1" x14ac:dyDescent="0.4">
      <c r="A83" s="426" t="s">
        <v>479</v>
      </c>
      <c r="B83" s="427"/>
      <c r="C83" s="427"/>
      <c r="D83" s="427"/>
      <c r="E83" s="428"/>
      <c r="F83" s="428"/>
      <c r="G83" s="428"/>
      <c r="H83" s="428"/>
      <c r="I83" s="428"/>
      <c r="J83" s="428"/>
      <c r="K83" s="428"/>
      <c r="L83" s="428"/>
      <c r="M83" s="428"/>
      <c r="N83" s="428"/>
      <c r="O83" s="428"/>
      <c r="P83" s="428"/>
      <c r="Q83" s="428"/>
      <c r="R83" s="428"/>
      <c r="S83" s="428"/>
      <c r="T83" s="428"/>
      <c r="U83" s="398" t="s">
        <v>399</v>
      </c>
      <c r="V83" s="398"/>
      <c r="W83" s="398"/>
      <c r="X83" s="398"/>
      <c r="Y83" s="399"/>
      <c r="Z83" s="399"/>
      <c r="AA83" s="399"/>
      <c r="AB83" s="399"/>
      <c r="AC83" s="399"/>
      <c r="AD83" s="399"/>
      <c r="AE83" s="398" t="s">
        <v>403</v>
      </c>
      <c r="AF83" s="398"/>
      <c r="AG83" s="398"/>
      <c r="AH83" s="398"/>
      <c r="AI83" s="402"/>
      <c r="AJ83" s="403"/>
      <c r="AK83" s="403"/>
      <c r="AL83" s="403"/>
      <c r="AM83" s="400" t="s">
        <v>19</v>
      </c>
      <c r="AN83" s="401"/>
    </row>
    <row r="84" spans="1:51" s="47" customFormat="1" ht="23.95" customHeight="1" x14ac:dyDescent="0.4">
      <c r="A84" s="413" t="s">
        <v>200</v>
      </c>
      <c r="B84" s="414"/>
      <c r="C84" s="414"/>
      <c r="D84" s="414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04" t="str">
        <f>IFERROR(VLOOKUP(E84,選択肢!$X:$Y,2,0),"　")</f>
        <v>　</v>
      </c>
      <c r="V84" s="404"/>
      <c r="W84" s="404"/>
      <c r="X84" s="404"/>
      <c r="Y84" s="405"/>
      <c r="Z84" s="405"/>
      <c r="AA84" s="405"/>
      <c r="AB84" s="405"/>
      <c r="AC84" s="405"/>
      <c r="AD84" s="405"/>
      <c r="AE84" s="405"/>
      <c r="AF84" s="405"/>
      <c r="AG84" s="405"/>
      <c r="AH84" s="405"/>
      <c r="AI84" s="405"/>
      <c r="AJ84" s="405"/>
      <c r="AK84" s="405"/>
      <c r="AL84" s="405"/>
      <c r="AM84" s="405"/>
      <c r="AN84" s="406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</row>
    <row r="85" spans="1:51" s="47" customFormat="1" ht="23.95" customHeight="1" x14ac:dyDescent="0.4">
      <c r="A85" s="409" t="s">
        <v>404</v>
      </c>
      <c r="B85" s="410"/>
      <c r="C85" s="410"/>
      <c r="D85" s="410"/>
      <c r="E85" s="415" t="s">
        <v>20</v>
      </c>
      <c r="F85" s="396"/>
      <c r="G85" s="417"/>
      <c r="H85" s="417"/>
      <c r="I85" s="417"/>
      <c r="J85" s="417"/>
      <c r="K85" s="417"/>
      <c r="L85" s="417"/>
      <c r="M85" s="396" t="s">
        <v>405</v>
      </c>
      <c r="N85" s="396"/>
      <c r="O85" s="397"/>
      <c r="P85" s="407"/>
      <c r="Q85" s="407"/>
      <c r="R85" s="407"/>
      <c r="S85" s="407"/>
      <c r="T85" s="407"/>
      <c r="U85" s="407"/>
      <c r="V85" s="407"/>
      <c r="W85" s="407"/>
      <c r="X85" s="407"/>
      <c r="Y85" s="407"/>
      <c r="Z85" s="407"/>
      <c r="AA85" s="407"/>
      <c r="AB85" s="407"/>
      <c r="AC85" s="407"/>
      <c r="AD85" s="407"/>
      <c r="AE85" s="407"/>
      <c r="AF85" s="407"/>
      <c r="AG85" s="407"/>
      <c r="AH85" s="407"/>
      <c r="AI85" s="407"/>
      <c r="AJ85" s="407"/>
      <c r="AK85" s="407"/>
      <c r="AL85" s="407"/>
      <c r="AM85" s="407"/>
      <c r="AN85" s="408"/>
      <c r="AO85" s="90"/>
      <c r="AP85" s="90"/>
      <c r="AQ85" s="90"/>
      <c r="AR85" s="90"/>
    </row>
    <row r="86" spans="1:51" s="47" customFormat="1" ht="23.95" customHeight="1" x14ac:dyDescent="0.4">
      <c r="A86" s="409" t="s">
        <v>458</v>
      </c>
      <c r="B86" s="410"/>
      <c r="C86" s="410"/>
      <c r="D86" s="410"/>
      <c r="E86" s="418"/>
      <c r="F86" s="418"/>
      <c r="G86" s="418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  <c r="T86" s="418"/>
      <c r="U86" s="419" t="str">
        <f>IF($E$9="全校児童/生徒","　","内訳")</f>
        <v>内訳</v>
      </c>
      <c r="V86" s="419"/>
      <c r="W86" s="419"/>
      <c r="X86" s="419"/>
      <c r="Y86" s="420"/>
      <c r="Z86" s="420"/>
      <c r="AA86" s="420"/>
      <c r="AB86" s="420"/>
      <c r="AC86" s="420"/>
      <c r="AD86" s="420"/>
      <c r="AE86" s="420"/>
      <c r="AF86" s="420"/>
      <c r="AG86" s="420"/>
      <c r="AH86" s="420"/>
      <c r="AI86" s="420"/>
      <c r="AJ86" s="420"/>
      <c r="AK86" s="420"/>
      <c r="AL86" s="420"/>
      <c r="AM86" s="420"/>
      <c r="AN86" s="421"/>
      <c r="AO86" s="153"/>
      <c r="AP86" s="153"/>
      <c r="AQ86" s="153"/>
      <c r="AR86" s="153"/>
    </row>
    <row r="87" spans="1:51" s="23" customFormat="1" ht="12.25" customHeight="1" x14ac:dyDescent="0.4">
      <c r="A87" s="409" t="s">
        <v>410</v>
      </c>
      <c r="B87" s="410"/>
      <c r="C87" s="410"/>
      <c r="D87" s="410"/>
      <c r="E87" s="422" t="s">
        <v>411</v>
      </c>
      <c r="F87" s="422"/>
      <c r="G87" s="422"/>
      <c r="H87" s="422"/>
      <c r="I87" s="422"/>
      <c r="J87" s="422"/>
      <c r="K87" s="422"/>
      <c r="L87" s="422"/>
      <c r="M87" s="422"/>
      <c r="N87" s="422"/>
      <c r="O87" s="422"/>
      <c r="P87" s="422"/>
      <c r="Q87" s="422"/>
      <c r="R87" s="422"/>
      <c r="S87" s="422"/>
      <c r="T87" s="422"/>
      <c r="U87" s="422"/>
      <c r="V87" s="422"/>
      <c r="W87" s="422"/>
      <c r="X87" s="422"/>
      <c r="Y87" s="422"/>
      <c r="Z87" s="422"/>
      <c r="AA87" s="422"/>
      <c r="AB87" s="422"/>
      <c r="AC87" s="422"/>
      <c r="AD87" s="422"/>
      <c r="AE87" s="422"/>
      <c r="AF87" s="422"/>
      <c r="AG87" s="422"/>
      <c r="AH87" s="422"/>
      <c r="AI87" s="422"/>
      <c r="AJ87" s="422"/>
      <c r="AK87" s="422"/>
      <c r="AL87" s="422"/>
      <c r="AM87" s="422"/>
      <c r="AN87" s="423"/>
    </row>
    <row r="88" spans="1:51" s="23" customFormat="1" ht="41.95" customHeight="1" thickBot="1" x14ac:dyDescent="0.45">
      <c r="A88" s="411"/>
      <c r="B88" s="412"/>
      <c r="C88" s="412"/>
      <c r="D88" s="412"/>
      <c r="E88" s="424"/>
      <c r="F88" s="424"/>
      <c r="G88" s="424"/>
      <c r="H88" s="424"/>
      <c r="I88" s="424"/>
      <c r="J88" s="424"/>
      <c r="K88" s="424"/>
      <c r="L88" s="424"/>
      <c r="M88" s="424"/>
      <c r="N88" s="424"/>
      <c r="O88" s="424"/>
      <c r="P88" s="424"/>
      <c r="Q88" s="424"/>
      <c r="R88" s="424"/>
      <c r="S88" s="424"/>
      <c r="T88" s="424"/>
      <c r="U88" s="424"/>
      <c r="V88" s="424"/>
      <c r="W88" s="424"/>
      <c r="X88" s="424"/>
      <c r="Y88" s="424"/>
      <c r="Z88" s="424"/>
      <c r="AA88" s="424"/>
      <c r="AB88" s="424"/>
      <c r="AC88" s="424"/>
      <c r="AD88" s="424"/>
      <c r="AE88" s="424"/>
      <c r="AF88" s="424"/>
      <c r="AG88" s="424"/>
      <c r="AH88" s="424"/>
      <c r="AI88" s="424"/>
      <c r="AJ88" s="424"/>
      <c r="AK88" s="424"/>
      <c r="AL88" s="424"/>
      <c r="AM88" s="424"/>
      <c r="AN88" s="425"/>
    </row>
    <row r="89" spans="1:51" customFormat="1" ht="11.25" customHeight="1" x14ac:dyDescent="0.4">
      <c r="AJ89" s="70"/>
    </row>
    <row r="90" spans="1:51" ht="29.9" x14ac:dyDescent="0.45">
      <c r="AO90" s="2" ph="1"/>
      <c r="AP90" s="2" ph="1"/>
      <c r="AQ90" s="2" ph="1"/>
    </row>
    <row r="92" spans="1:51" ht="29.9" x14ac:dyDescent="0.45">
      <c r="AO92" s="2" ph="1"/>
      <c r="AP92" s="2" ph="1"/>
      <c r="AQ92" s="2" ph="1"/>
    </row>
    <row r="94" spans="1:51" ht="29.9" x14ac:dyDescent="0.45">
      <c r="AO94" s="2" ph="1"/>
      <c r="AP94" s="2" ph="1"/>
      <c r="AQ94" s="2" ph="1"/>
    </row>
    <row r="95" spans="1:51" ht="29.9" x14ac:dyDescent="0.45">
      <c r="AO95" s="2" ph="1"/>
      <c r="AP95" s="2" ph="1"/>
      <c r="AQ95" s="2" ph="1"/>
    </row>
    <row r="96" spans="1:51" ht="29.9" x14ac:dyDescent="0.45">
      <c r="AO96" s="2" ph="1"/>
      <c r="AP96" s="2" ph="1"/>
      <c r="AQ96" s="2" ph="1"/>
    </row>
    <row r="97" spans="41:43" ht="29.9" x14ac:dyDescent="0.45">
      <c r="AO97" s="2" ph="1"/>
      <c r="AP97" s="2" ph="1"/>
      <c r="AQ97" s="2" ph="1"/>
    </row>
    <row r="98" spans="41:43" ht="29.9" x14ac:dyDescent="0.45">
      <c r="AO98" s="2" ph="1"/>
      <c r="AP98" s="2" ph="1"/>
      <c r="AQ98" s="2" ph="1"/>
    </row>
    <row r="99" spans="41:43" ht="29.9" x14ac:dyDescent="0.45">
      <c r="AO99" s="2" ph="1"/>
      <c r="AP99" s="2" ph="1"/>
      <c r="AQ99" s="2" ph="1"/>
    </row>
    <row r="100" spans="41:43" ht="29.9" x14ac:dyDescent="0.45">
      <c r="AO100" s="2" ph="1"/>
      <c r="AP100" s="2" ph="1"/>
      <c r="AQ100" s="2" ph="1"/>
    </row>
    <row r="102" spans="41:43" ht="29.9" x14ac:dyDescent="0.45">
      <c r="AO102" s="2" ph="1"/>
      <c r="AP102" s="2" ph="1"/>
      <c r="AQ102" s="2" ph="1"/>
    </row>
    <row r="103" spans="41:43" ht="29.9" x14ac:dyDescent="0.45">
      <c r="AO103" s="2" ph="1"/>
      <c r="AP103" s="2" ph="1"/>
      <c r="AQ103" s="2" ph="1"/>
    </row>
    <row r="105" spans="41:43" ht="29.9" x14ac:dyDescent="0.45">
      <c r="AO105" s="2" ph="1"/>
      <c r="AP105" s="2" ph="1"/>
      <c r="AQ105" s="2" ph="1"/>
    </row>
    <row r="106" spans="41:43" ht="29.9" x14ac:dyDescent="0.45">
      <c r="AO106" s="2" ph="1"/>
      <c r="AP106" s="2" ph="1"/>
      <c r="AQ106" s="2" ph="1"/>
    </row>
    <row r="107" spans="41:43" ht="29.9" x14ac:dyDescent="0.45">
      <c r="AO107" s="2" ph="1"/>
      <c r="AP107" s="2" ph="1"/>
      <c r="AQ107" s="2" ph="1"/>
    </row>
    <row r="108" spans="41:43" ht="29.9" x14ac:dyDescent="0.45">
      <c r="AO108" s="2" ph="1"/>
      <c r="AP108" s="2" ph="1"/>
      <c r="AQ108" s="2" ph="1"/>
    </row>
    <row r="109" spans="41:43" ht="29.9" x14ac:dyDescent="0.45">
      <c r="AO109" s="2" ph="1"/>
      <c r="AP109" s="2" ph="1"/>
      <c r="AQ109" s="2" ph="1"/>
    </row>
    <row r="110" spans="41:43" ht="29.9" x14ac:dyDescent="0.45">
      <c r="AO110" s="2" ph="1"/>
      <c r="AP110" s="2" ph="1"/>
      <c r="AQ110" s="2" ph="1"/>
    </row>
    <row r="112" spans="41:43" ht="29.9" x14ac:dyDescent="0.45">
      <c r="AO112" s="2" ph="1"/>
      <c r="AP112" s="2" ph="1"/>
      <c r="AQ112" s="2" ph="1"/>
    </row>
    <row r="115" spans="41:43" ht="29.9" x14ac:dyDescent="0.45">
      <c r="AO115" s="2" ph="1"/>
      <c r="AP115" s="2" ph="1"/>
      <c r="AQ115" s="2" ph="1"/>
    </row>
    <row r="116" spans="41:43" ht="29.9" x14ac:dyDescent="0.45">
      <c r="AO116" s="2" ph="1"/>
      <c r="AP116" s="2" ph="1"/>
      <c r="AQ116" s="2" ph="1"/>
    </row>
    <row r="118" spans="41:43" ht="29.9" x14ac:dyDescent="0.45">
      <c r="AO118" s="2" ph="1"/>
      <c r="AP118" s="2" ph="1"/>
      <c r="AQ118" s="2" ph="1"/>
    </row>
    <row r="120" spans="41:43" ht="29.9" x14ac:dyDescent="0.45">
      <c r="AO120" s="2" ph="1"/>
      <c r="AP120" s="2" ph="1"/>
      <c r="AQ120" s="2" ph="1"/>
    </row>
    <row r="121" spans="41:43" ht="29.9" x14ac:dyDescent="0.45">
      <c r="AO121" s="2" ph="1"/>
      <c r="AP121" s="2" ph="1"/>
      <c r="AQ121" s="2" ph="1"/>
    </row>
    <row r="122" spans="41:43" ht="29.9" x14ac:dyDescent="0.45">
      <c r="AO122" s="2" ph="1"/>
      <c r="AP122" s="2" ph="1"/>
      <c r="AQ122" s="2" ph="1"/>
    </row>
    <row r="123" spans="41:43" ht="29.9" x14ac:dyDescent="0.45">
      <c r="AO123" s="2" ph="1"/>
      <c r="AP123" s="2" ph="1"/>
      <c r="AQ123" s="2" ph="1"/>
    </row>
    <row r="125" spans="41:43" ht="29.9" x14ac:dyDescent="0.45">
      <c r="AO125" s="2" ph="1"/>
      <c r="AP125" s="2" ph="1"/>
      <c r="AQ125" s="2" ph="1"/>
    </row>
    <row r="126" spans="41:43" ht="29.9" x14ac:dyDescent="0.45">
      <c r="AO126" s="2" ph="1"/>
      <c r="AP126" s="2" ph="1"/>
      <c r="AQ126" s="2" ph="1"/>
    </row>
    <row r="128" spans="41:43" ht="29.9" x14ac:dyDescent="0.45">
      <c r="AO128" s="2" ph="1"/>
      <c r="AP128" s="2" ph="1"/>
      <c r="AQ128" s="2" ph="1"/>
    </row>
    <row r="130" spans="41:43" ht="29.9" x14ac:dyDescent="0.45">
      <c r="AO130" s="2" ph="1"/>
      <c r="AP130" s="2" ph="1"/>
      <c r="AQ130" s="2" ph="1"/>
    </row>
    <row r="131" spans="41:43" ht="29.9" x14ac:dyDescent="0.45">
      <c r="AO131" s="2" ph="1"/>
      <c r="AP131" s="2" ph="1"/>
      <c r="AQ131" s="2" ph="1"/>
    </row>
    <row r="132" spans="41:43" ht="29.9" x14ac:dyDescent="0.45">
      <c r="AO132" s="2" ph="1"/>
      <c r="AP132" s="2" ph="1"/>
      <c r="AQ132" s="2" ph="1"/>
    </row>
    <row r="133" spans="41:43" ht="29.9" x14ac:dyDescent="0.45">
      <c r="AO133" s="2" ph="1"/>
      <c r="AP133" s="2" ph="1"/>
      <c r="AQ133" s="2" ph="1"/>
    </row>
    <row r="134" spans="41:43" ht="29.9" x14ac:dyDescent="0.45">
      <c r="AO134" s="2" ph="1"/>
      <c r="AP134" s="2" ph="1"/>
      <c r="AQ134" s="2" ph="1"/>
    </row>
    <row r="135" spans="41:43" ht="29.9" x14ac:dyDescent="0.45">
      <c r="AO135" s="2" ph="1"/>
      <c r="AP135" s="2" ph="1"/>
      <c r="AQ135" s="2" ph="1"/>
    </row>
    <row r="136" spans="41:43" ht="29.9" x14ac:dyDescent="0.45">
      <c r="AO136" s="2" ph="1"/>
      <c r="AP136" s="2" ph="1"/>
      <c r="AQ136" s="2" ph="1"/>
    </row>
    <row r="138" spans="41:43" ht="29.9" x14ac:dyDescent="0.45">
      <c r="AO138" s="2" ph="1"/>
      <c r="AP138" s="2" ph="1"/>
      <c r="AQ138" s="2" ph="1"/>
    </row>
    <row r="139" spans="41:43" ht="29.9" x14ac:dyDescent="0.45">
      <c r="AO139" s="2" ph="1"/>
      <c r="AP139" s="2" ph="1"/>
      <c r="AQ139" s="2" ph="1"/>
    </row>
    <row r="141" spans="41:43" ht="29.9" x14ac:dyDescent="0.45">
      <c r="AO141" s="2" ph="1"/>
      <c r="AP141" s="2" ph="1"/>
      <c r="AQ141" s="2" ph="1"/>
    </row>
    <row r="142" spans="41:43" ht="29.9" x14ac:dyDescent="0.45">
      <c r="AO142" s="2" ph="1"/>
      <c r="AP142" s="2" ph="1"/>
      <c r="AQ142" s="2" ph="1"/>
    </row>
    <row r="144" spans="41:43" ht="29.9" x14ac:dyDescent="0.45">
      <c r="AO144" s="2" ph="1"/>
      <c r="AP144" s="2" ph="1"/>
      <c r="AQ144" s="2" ph="1"/>
    </row>
    <row r="146" spans="41:43" ht="29.9" x14ac:dyDescent="0.45">
      <c r="AO146" s="2" ph="1"/>
      <c r="AP146" s="2" ph="1"/>
      <c r="AQ146" s="2" ph="1"/>
    </row>
    <row r="147" spans="41:43" ht="29.9" x14ac:dyDescent="0.45">
      <c r="AO147" s="2" ph="1"/>
      <c r="AP147" s="2" ph="1"/>
      <c r="AQ147" s="2" ph="1"/>
    </row>
    <row r="148" spans="41:43" ht="29.9" x14ac:dyDescent="0.45">
      <c r="AO148" s="2" ph="1"/>
      <c r="AP148" s="2" ph="1"/>
      <c r="AQ148" s="2" ph="1"/>
    </row>
    <row r="149" spans="41:43" ht="29.9" x14ac:dyDescent="0.45">
      <c r="AO149" s="2" ph="1"/>
      <c r="AP149" s="2" ph="1"/>
      <c r="AQ149" s="2" ph="1"/>
    </row>
    <row r="150" spans="41:43" ht="29.9" x14ac:dyDescent="0.45">
      <c r="AO150" s="2" ph="1"/>
      <c r="AP150" s="2" ph="1"/>
      <c r="AQ150" s="2" ph="1"/>
    </row>
    <row r="151" spans="41:43" ht="29.9" x14ac:dyDescent="0.45">
      <c r="AO151" s="2" ph="1"/>
      <c r="AP151" s="2" ph="1"/>
      <c r="AQ151" s="2" ph="1"/>
    </row>
    <row r="152" spans="41:43" ht="29.9" x14ac:dyDescent="0.45">
      <c r="AO152" s="2" ph="1"/>
      <c r="AP152" s="2" ph="1"/>
      <c r="AQ152" s="2" ph="1"/>
    </row>
    <row r="153" spans="41:43" ht="29.9" x14ac:dyDescent="0.45">
      <c r="AO153" s="2" ph="1"/>
      <c r="AP153" s="2" ph="1"/>
      <c r="AQ153" s="2" ph="1"/>
    </row>
    <row r="154" spans="41:43" ht="29.9" x14ac:dyDescent="0.45">
      <c r="AO154" s="2" ph="1"/>
      <c r="AP154" s="2" ph="1"/>
      <c r="AQ154" s="2" ph="1"/>
    </row>
    <row r="156" spans="41:43" ht="29.9" x14ac:dyDescent="0.45">
      <c r="AO156" s="2" ph="1"/>
      <c r="AP156" s="2" ph="1"/>
      <c r="AQ156" s="2" ph="1"/>
    </row>
    <row r="158" spans="41:43" ht="29.9" x14ac:dyDescent="0.45">
      <c r="AO158" s="2" ph="1"/>
      <c r="AP158" s="2" ph="1"/>
      <c r="AQ158" s="2" ph="1"/>
    </row>
    <row r="159" spans="41:43" ht="29.9" x14ac:dyDescent="0.45">
      <c r="AO159" s="2" ph="1"/>
      <c r="AP159" s="2" ph="1"/>
      <c r="AQ159" s="2" ph="1"/>
    </row>
    <row r="160" spans="41:43" ht="29.9" x14ac:dyDescent="0.45">
      <c r="AO160" s="2" ph="1"/>
      <c r="AP160" s="2" ph="1"/>
      <c r="AQ160" s="2" ph="1"/>
    </row>
    <row r="161" spans="41:43" ht="29.9" x14ac:dyDescent="0.45">
      <c r="AO161" s="2" ph="1"/>
      <c r="AP161" s="2" ph="1"/>
      <c r="AQ161" s="2" ph="1"/>
    </row>
    <row r="162" spans="41:43" ht="29.9" x14ac:dyDescent="0.45">
      <c r="AO162" s="2" ph="1"/>
      <c r="AP162" s="2" ph="1"/>
      <c r="AQ162" s="2" ph="1"/>
    </row>
    <row r="163" spans="41:43" ht="29.9" x14ac:dyDescent="0.45">
      <c r="AO163" s="2" ph="1"/>
      <c r="AP163" s="2" ph="1"/>
      <c r="AQ163" s="2" ph="1"/>
    </row>
    <row r="164" spans="41:43" ht="29.9" x14ac:dyDescent="0.45">
      <c r="AO164" s="2" ph="1"/>
      <c r="AP164" s="2" ph="1"/>
      <c r="AQ164" s="2" ph="1"/>
    </row>
    <row r="165" spans="41:43" ht="29.9" x14ac:dyDescent="0.45">
      <c r="AO165" s="2" ph="1"/>
      <c r="AP165" s="2" ph="1"/>
      <c r="AQ165" s="2" ph="1"/>
    </row>
    <row r="166" spans="41:43" ht="29.9" x14ac:dyDescent="0.45">
      <c r="AO166" s="2" ph="1"/>
      <c r="AP166" s="2" ph="1"/>
      <c r="AQ166" s="2" ph="1"/>
    </row>
    <row r="168" spans="41:43" ht="29.9" x14ac:dyDescent="0.45">
      <c r="AO168" s="2" ph="1"/>
      <c r="AP168" s="2" ph="1"/>
      <c r="AQ168" s="2" ph="1"/>
    </row>
    <row r="170" spans="41:43" ht="29.9" x14ac:dyDescent="0.45">
      <c r="AO170" s="2" ph="1"/>
      <c r="AP170" s="2" ph="1"/>
      <c r="AQ170" s="2" ph="1"/>
    </row>
    <row r="171" spans="41:43" ht="29.9" x14ac:dyDescent="0.45">
      <c r="AO171" s="2" ph="1"/>
      <c r="AP171" s="2" ph="1"/>
      <c r="AQ171" s="2" ph="1"/>
    </row>
    <row r="172" spans="41:43" ht="29.9" x14ac:dyDescent="0.45">
      <c r="AO172" s="2" ph="1"/>
      <c r="AP172" s="2" ph="1"/>
      <c r="AQ172" s="2" ph="1"/>
    </row>
    <row r="173" spans="41:43" ht="29.9" x14ac:dyDescent="0.45">
      <c r="AO173" s="2" ph="1"/>
      <c r="AP173" s="2" ph="1"/>
      <c r="AQ173" s="2" ph="1"/>
    </row>
    <row r="174" spans="41:43" ht="29.9" x14ac:dyDescent="0.45">
      <c r="AO174" s="2" ph="1"/>
      <c r="AP174" s="2" ph="1"/>
      <c r="AQ174" s="2" ph="1"/>
    </row>
    <row r="175" spans="41:43" ht="29.9" x14ac:dyDescent="0.45">
      <c r="AO175" s="2" ph="1"/>
      <c r="AP175" s="2" ph="1"/>
      <c r="AQ175" s="2" ph="1"/>
    </row>
    <row r="176" spans="41:43" ht="29.9" x14ac:dyDescent="0.45">
      <c r="AO176" s="2" ph="1"/>
      <c r="AP176" s="2" ph="1"/>
      <c r="AQ176" s="2" ph="1"/>
    </row>
    <row r="177" spans="41:43" ht="29.9" x14ac:dyDescent="0.45">
      <c r="AO177" s="2" ph="1"/>
      <c r="AP177" s="2" ph="1"/>
      <c r="AQ177" s="2" ph="1"/>
    </row>
    <row r="178" spans="41:43" ht="29.9" x14ac:dyDescent="0.45">
      <c r="AO178" s="2" ph="1"/>
      <c r="AP178" s="2" ph="1"/>
      <c r="AQ178" s="2" ph="1"/>
    </row>
    <row r="180" spans="41:43" ht="29.9" x14ac:dyDescent="0.45">
      <c r="AO180" s="2" ph="1"/>
      <c r="AP180" s="2" ph="1"/>
      <c r="AQ180" s="2" ph="1"/>
    </row>
    <row r="182" spans="41:43" ht="29.9" x14ac:dyDescent="0.45">
      <c r="AO182" s="2" ph="1"/>
      <c r="AP182" s="2" ph="1"/>
      <c r="AQ182" s="2" ph="1"/>
    </row>
    <row r="183" spans="41:43" ht="29.9" x14ac:dyDescent="0.45">
      <c r="AO183" s="2" ph="1"/>
      <c r="AP183" s="2" ph="1"/>
      <c r="AQ183" s="2" ph="1"/>
    </row>
    <row r="184" spans="41:43" ht="29.9" x14ac:dyDescent="0.45">
      <c r="AO184" s="2" ph="1"/>
      <c r="AP184" s="2" ph="1"/>
      <c r="AQ184" s="2" ph="1"/>
    </row>
    <row r="185" spans="41:43" ht="29.9" x14ac:dyDescent="0.45">
      <c r="AO185" s="2" ph="1"/>
      <c r="AP185" s="2" ph="1"/>
      <c r="AQ185" s="2" ph="1"/>
    </row>
    <row r="187" spans="41:43" ht="29.9" x14ac:dyDescent="0.45">
      <c r="AO187" s="2" ph="1"/>
      <c r="AP187" s="2" ph="1"/>
      <c r="AQ187" s="2" ph="1"/>
    </row>
    <row r="189" spans="41:43" ht="29.9" x14ac:dyDescent="0.45">
      <c r="AO189" s="2" ph="1"/>
      <c r="AP189" s="2" ph="1"/>
      <c r="AQ189" s="2" ph="1"/>
    </row>
    <row r="190" spans="41:43" ht="29.9" x14ac:dyDescent="0.45">
      <c r="AO190" s="2" ph="1"/>
      <c r="AP190" s="2" ph="1"/>
      <c r="AQ190" s="2" ph="1"/>
    </row>
    <row r="191" spans="41:43" ht="29.9" x14ac:dyDescent="0.45">
      <c r="AO191" s="2" ph="1"/>
      <c r="AP191" s="2" ph="1"/>
      <c r="AQ191" s="2" ph="1"/>
    </row>
    <row r="192" spans="41:43" ht="29.9" x14ac:dyDescent="0.45">
      <c r="AO192" s="2" ph="1"/>
      <c r="AP192" s="2" ph="1"/>
      <c r="AQ192" s="2" ph="1"/>
    </row>
    <row r="193" spans="41:43" ht="29.9" x14ac:dyDescent="0.45">
      <c r="AO193" s="2" ph="1"/>
      <c r="AP193" s="2" ph="1"/>
      <c r="AQ193" s="2" ph="1"/>
    </row>
    <row r="194" spans="41:43" ht="29.9" x14ac:dyDescent="0.45">
      <c r="AO194" s="2" ph="1"/>
      <c r="AP194" s="2" ph="1"/>
      <c r="AQ194" s="2" ph="1"/>
    </row>
    <row r="195" spans="41:43" ht="29.9" x14ac:dyDescent="0.45">
      <c r="AO195" s="2" ph="1"/>
      <c r="AP195" s="2" ph="1"/>
      <c r="AQ195" s="2" ph="1"/>
    </row>
    <row r="196" spans="41:43" ht="29.9" x14ac:dyDescent="0.45">
      <c r="AO196" s="2" ph="1"/>
      <c r="AP196" s="2" ph="1"/>
      <c r="AQ196" s="2" ph="1"/>
    </row>
    <row r="197" spans="41:43" ht="29.9" x14ac:dyDescent="0.45">
      <c r="AO197" s="2" ph="1"/>
      <c r="AP197" s="2" ph="1"/>
      <c r="AQ197" s="2" ph="1"/>
    </row>
    <row r="199" spans="41:43" ht="29.9" x14ac:dyDescent="0.45">
      <c r="AO199" s="2" ph="1"/>
      <c r="AP199" s="2" ph="1"/>
      <c r="AQ199" s="2" ph="1"/>
    </row>
    <row r="201" spans="41:43" ht="29.9" x14ac:dyDescent="0.45">
      <c r="AO201" s="2" ph="1"/>
      <c r="AP201" s="2" ph="1"/>
      <c r="AQ201" s="2" ph="1"/>
    </row>
    <row r="202" spans="41:43" ht="29.9" x14ac:dyDescent="0.45">
      <c r="AO202" s="2" ph="1"/>
      <c r="AP202" s="2" ph="1"/>
      <c r="AQ202" s="2" ph="1"/>
    </row>
    <row r="203" spans="41:43" ht="29.9" x14ac:dyDescent="0.45">
      <c r="AO203" s="2" ph="1"/>
      <c r="AP203" s="2" ph="1"/>
      <c r="AQ203" s="2" ph="1"/>
    </row>
    <row r="204" spans="41:43" ht="29.9" x14ac:dyDescent="0.45">
      <c r="AO204" s="2" ph="1"/>
      <c r="AP204" s="2" ph="1"/>
      <c r="AQ204" s="2" ph="1"/>
    </row>
    <row r="205" spans="41:43" ht="29.9" x14ac:dyDescent="0.45">
      <c r="AO205" s="2" ph="1"/>
      <c r="AP205" s="2" ph="1"/>
      <c r="AQ205" s="2" ph="1"/>
    </row>
    <row r="206" spans="41:43" ht="29.9" x14ac:dyDescent="0.45">
      <c r="AO206" s="2" ph="1"/>
      <c r="AP206" s="2" ph="1"/>
      <c r="AQ206" s="2" ph="1"/>
    </row>
    <row r="207" spans="41:43" ht="29.9" x14ac:dyDescent="0.45">
      <c r="AO207" s="2" ph="1"/>
      <c r="AP207" s="2" ph="1"/>
      <c r="AQ207" s="2" ph="1"/>
    </row>
    <row r="208" spans="41:43" ht="29.9" x14ac:dyDescent="0.45">
      <c r="AO208" s="2" ph="1"/>
      <c r="AP208" s="2" ph="1"/>
      <c r="AQ208" s="2" ph="1"/>
    </row>
    <row r="209" spans="41:43" ht="29.9" x14ac:dyDescent="0.45">
      <c r="AO209" s="2" ph="1"/>
      <c r="AP209" s="2" ph="1"/>
      <c r="AQ209" s="2" ph="1"/>
    </row>
    <row r="211" spans="41:43" ht="29.9" x14ac:dyDescent="0.45">
      <c r="AO211" s="2" ph="1"/>
      <c r="AP211" s="2" ph="1"/>
      <c r="AQ211" s="2" ph="1"/>
    </row>
    <row r="213" spans="41:43" ht="29.9" x14ac:dyDescent="0.45">
      <c r="AO213" s="2" ph="1"/>
      <c r="AP213" s="2" ph="1"/>
      <c r="AQ213" s="2" ph="1"/>
    </row>
    <row r="214" spans="41:43" ht="29.9" x14ac:dyDescent="0.45">
      <c r="AO214" s="2" ph="1"/>
      <c r="AP214" s="2" ph="1"/>
      <c r="AQ214" s="2" ph="1"/>
    </row>
    <row r="215" spans="41:43" ht="29.9" x14ac:dyDescent="0.45">
      <c r="AO215" s="2" ph="1"/>
      <c r="AP215" s="2" ph="1"/>
      <c r="AQ215" s="2" ph="1"/>
    </row>
    <row r="216" spans="41:43" ht="29.9" x14ac:dyDescent="0.45">
      <c r="AO216" s="2" ph="1"/>
      <c r="AP216" s="2" ph="1"/>
      <c r="AQ216" s="2" ph="1"/>
    </row>
    <row r="217" spans="41:43" ht="29.9" x14ac:dyDescent="0.45">
      <c r="AO217" s="2" ph="1"/>
      <c r="AP217" s="2" ph="1"/>
      <c r="AQ217" s="2" ph="1"/>
    </row>
    <row r="218" spans="41:43" ht="29.9" x14ac:dyDescent="0.45">
      <c r="AO218" s="2" ph="1"/>
      <c r="AP218" s="2" ph="1"/>
      <c r="AQ218" s="2" ph="1"/>
    </row>
    <row r="219" spans="41:43" ht="29.9" x14ac:dyDescent="0.45">
      <c r="AO219" s="2" ph="1"/>
      <c r="AP219" s="2" ph="1"/>
      <c r="AQ219" s="2" ph="1"/>
    </row>
    <row r="220" spans="41:43" ht="29.9" x14ac:dyDescent="0.45">
      <c r="AO220" s="2" ph="1"/>
      <c r="AP220" s="2" ph="1"/>
      <c r="AQ220" s="2" ph="1"/>
    </row>
    <row r="221" spans="41:43" ht="29.9" x14ac:dyDescent="0.45">
      <c r="AO221" s="2" ph="1"/>
      <c r="AP221" s="2" ph="1"/>
      <c r="AQ221" s="2" ph="1"/>
    </row>
    <row r="223" spans="41:43" ht="29.9" x14ac:dyDescent="0.45">
      <c r="AO223" s="2" ph="1"/>
      <c r="AP223" s="2" ph="1"/>
      <c r="AQ223" s="2" ph="1"/>
    </row>
    <row r="225" spans="41:43" ht="29.9" x14ac:dyDescent="0.45">
      <c r="AO225" s="2" ph="1"/>
      <c r="AP225" s="2" ph="1"/>
      <c r="AQ225" s="2" ph="1"/>
    </row>
    <row r="226" spans="41:43" ht="29.9" x14ac:dyDescent="0.45">
      <c r="AO226" s="2" ph="1"/>
      <c r="AP226" s="2" ph="1"/>
      <c r="AQ226" s="2" ph="1"/>
    </row>
    <row r="227" spans="41:43" ht="29.9" x14ac:dyDescent="0.45">
      <c r="AO227" s="2" ph="1"/>
      <c r="AP227" s="2" ph="1"/>
      <c r="AQ227" s="2" ph="1"/>
    </row>
    <row r="228" spans="41:43" ht="29.9" x14ac:dyDescent="0.45">
      <c r="AO228" s="2" ph="1"/>
      <c r="AP228" s="2" ph="1"/>
      <c r="AQ228" s="2" ph="1"/>
    </row>
    <row r="229" spans="41:43" ht="29.9" x14ac:dyDescent="0.45">
      <c r="AO229" s="2" ph="1"/>
      <c r="AP229" s="2" ph="1"/>
      <c r="AQ229" s="2" ph="1"/>
    </row>
    <row r="230" spans="41:43" ht="29.9" x14ac:dyDescent="0.45">
      <c r="AO230" s="2" ph="1"/>
      <c r="AP230" s="2" ph="1"/>
      <c r="AQ230" s="2" ph="1"/>
    </row>
    <row r="231" spans="41:43" ht="29.9" x14ac:dyDescent="0.45">
      <c r="AO231" s="2" ph="1"/>
      <c r="AP231" s="2" ph="1"/>
      <c r="AQ231" s="2" ph="1"/>
    </row>
    <row r="232" spans="41:43" ht="29.9" x14ac:dyDescent="0.45">
      <c r="AO232" s="2" ph="1"/>
      <c r="AP232" s="2" ph="1"/>
      <c r="AQ232" s="2" ph="1"/>
    </row>
    <row r="233" spans="41:43" ht="29.9" x14ac:dyDescent="0.45">
      <c r="AO233" s="2" ph="1"/>
      <c r="AP233" s="2" ph="1"/>
      <c r="AQ233" s="2" ph="1"/>
    </row>
    <row r="234" spans="41:43" ht="29.9" x14ac:dyDescent="0.45">
      <c r="AO234" s="2" ph="1"/>
      <c r="AP234" s="2" ph="1"/>
      <c r="AQ234" s="2" ph="1"/>
    </row>
    <row r="235" spans="41:43" ht="29.9" x14ac:dyDescent="0.45">
      <c r="AO235" s="2" ph="1"/>
      <c r="AP235" s="2" ph="1"/>
      <c r="AQ235" s="2" ph="1"/>
    </row>
    <row r="236" spans="41:43" ht="29.9" x14ac:dyDescent="0.45">
      <c r="AO236" s="2" ph="1"/>
      <c r="AP236" s="2" ph="1"/>
      <c r="AQ236" s="2" ph="1"/>
    </row>
    <row r="237" spans="41:43" ht="29.9" x14ac:dyDescent="0.45">
      <c r="AO237" s="2" ph="1"/>
      <c r="AP237" s="2" ph="1"/>
      <c r="AQ237" s="2" ph="1"/>
    </row>
    <row r="238" spans="41:43" ht="29.9" x14ac:dyDescent="0.45">
      <c r="AO238" s="2" ph="1"/>
      <c r="AP238" s="2" ph="1"/>
      <c r="AQ238" s="2" ph="1"/>
    </row>
    <row r="239" spans="41:43" ht="29.9" x14ac:dyDescent="0.45">
      <c r="AO239" s="2" ph="1"/>
      <c r="AP239" s="2" ph="1"/>
      <c r="AQ239" s="2" ph="1"/>
    </row>
    <row r="240" spans="41:43" ht="29.9" x14ac:dyDescent="0.45">
      <c r="AO240" s="2" ph="1"/>
      <c r="AP240" s="2" ph="1"/>
      <c r="AQ240" s="2" ph="1"/>
    </row>
    <row r="241" spans="41:43" ht="29.9" x14ac:dyDescent="0.45">
      <c r="AO241" s="2" ph="1"/>
      <c r="AP241" s="2" ph="1"/>
      <c r="AQ241" s="2" ph="1"/>
    </row>
    <row r="242" spans="41:43" ht="29.9" x14ac:dyDescent="0.45">
      <c r="AO242" s="2" ph="1"/>
      <c r="AP242" s="2" ph="1"/>
      <c r="AQ242" s="2" ph="1"/>
    </row>
    <row r="243" spans="41:43" ht="29.9" x14ac:dyDescent="0.45">
      <c r="AO243" s="2" ph="1"/>
      <c r="AP243" s="2" ph="1"/>
      <c r="AQ243" s="2" ph="1"/>
    </row>
    <row r="244" spans="41:43" ht="29.9" x14ac:dyDescent="0.45">
      <c r="AO244" s="2" ph="1"/>
      <c r="AP244" s="2" ph="1"/>
      <c r="AQ244" s="2" ph="1"/>
    </row>
    <row r="245" spans="41:43" ht="29.9" x14ac:dyDescent="0.45">
      <c r="AO245" s="2" ph="1"/>
      <c r="AP245" s="2" ph="1"/>
      <c r="AQ245" s="2" ph="1"/>
    </row>
    <row r="246" spans="41:43" ht="29.9" x14ac:dyDescent="0.45">
      <c r="AO246" s="2" ph="1"/>
      <c r="AP246" s="2" ph="1"/>
      <c r="AQ246" s="2" ph="1"/>
    </row>
    <row r="247" spans="41:43" ht="29.9" x14ac:dyDescent="0.45">
      <c r="AO247" s="2" ph="1"/>
      <c r="AP247" s="2" ph="1"/>
      <c r="AQ247" s="2" ph="1"/>
    </row>
    <row r="248" spans="41:43" ht="29.9" x14ac:dyDescent="0.45">
      <c r="AO248" s="2" ph="1"/>
      <c r="AP248" s="2" ph="1"/>
      <c r="AQ248" s="2" ph="1"/>
    </row>
    <row r="249" spans="41:43" ht="29.9" x14ac:dyDescent="0.45">
      <c r="AO249" s="2" ph="1"/>
      <c r="AP249" s="2" ph="1"/>
      <c r="AQ249" s="2" ph="1"/>
    </row>
    <row r="251" spans="41:43" ht="29.9" x14ac:dyDescent="0.45">
      <c r="AO251" s="2" ph="1"/>
      <c r="AP251" s="2" ph="1"/>
      <c r="AQ251" s="2" ph="1"/>
    </row>
    <row r="253" spans="41:43" ht="29.9" x14ac:dyDescent="0.45">
      <c r="AO253" s="2" ph="1"/>
      <c r="AP253" s="2" ph="1"/>
      <c r="AQ253" s="2" ph="1"/>
    </row>
    <row r="254" spans="41:43" ht="29.9" x14ac:dyDescent="0.45">
      <c r="AO254" s="2" ph="1"/>
      <c r="AP254" s="2" ph="1"/>
      <c r="AQ254" s="2" ph="1"/>
    </row>
    <row r="255" spans="41:43" ht="29.9" x14ac:dyDescent="0.45">
      <c r="AO255" s="2" ph="1"/>
      <c r="AP255" s="2" ph="1"/>
      <c r="AQ255" s="2" ph="1"/>
    </row>
    <row r="256" spans="41:43" ht="29.9" x14ac:dyDescent="0.45">
      <c r="AO256" s="2" ph="1"/>
      <c r="AP256" s="2" ph="1"/>
      <c r="AQ256" s="2" ph="1"/>
    </row>
    <row r="257" spans="41:43" ht="29.9" x14ac:dyDescent="0.45">
      <c r="AO257" s="2" ph="1"/>
      <c r="AP257" s="2" ph="1"/>
      <c r="AQ257" s="2" ph="1"/>
    </row>
    <row r="258" spans="41:43" ht="29.9" x14ac:dyDescent="0.45">
      <c r="AO258" s="2" ph="1"/>
      <c r="AP258" s="2" ph="1"/>
      <c r="AQ258" s="2" ph="1"/>
    </row>
    <row r="259" spans="41:43" ht="29.9" x14ac:dyDescent="0.45">
      <c r="AO259" s="2" ph="1"/>
      <c r="AP259" s="2" ph="1"/>
      <c r="AQ259" s="2" ph="1"/>
    </row>
    <row r="260" spans="41:43" ht="29.9" x14ac:dyDescent="0.45">
      <c r="AO260" s="2" ph="1"/>
      <c r="AP260" s="2" ph="1"/>
      <c r="AQ260" s="2" ph="1"/>
    </row>
    <row r="261" spans="41:43" ht="29.9" x14ac:dyDescent="0.45">
      <c r="AO261" s="2" ph="1"/>
      <c r="AP261" s="2" ph="1"/>
      <c r="AQ261" s="2" ph="1"/>
    </row>
    <row r="262" spans="41:43" ht="29.9" x14ac:dyDescent="0.45">
      <c r="AO262" s="2" ph="1"/>
      <c r="AP262" s="2" ph="1"/>
      <c r="AQ262" s="2" ph="1"/>
    </row>
    <row r="263" spans="41:43" ht="29.9" x14ac:dyDescent="0.45">
      <c r="AO263" s="2" ph="1"/>
      <c r="AP263" s="2" ph="1"/>
      <c r="AQ263" s="2" ph="1"/>
    </row>
    <row r="264" spans="41:43" ht="29.9" x14ac:dyDescent="0.45">
      <c r="AO264" s="2" ph="1"/>
      <c r="AP264" s="2" ph="1"/>
      <c r="AQ264" s="2" ph="1"/>
    </row>
    <row r="265" spans="41:43" ht="29.9" x14ac:dyDescent="0.45">
      <c r="AO265" s="2" ph="1"/>
      <c r="AP265" s="2" ph="1"/>
      <c r="AQ265" s="2" ph="1"/>
    </row>
    <row r="266" spans="41:43" ht="29.9" x14ac:dyDescent="0.45">
      <c r="AO266" s="2" ph="1"/>
      <c r="AP266" s="2" ph="1"/>
      <c r="AQ266" s="2" ph="1"/>
    </row>
    <row r="267" spans="41:43" ht="29.9" x14ac:dyDescent="0.45">
      <c r="AO267" s="2" ph="1"/>
      <c r="AP267" s="2" ph="1"/>
      <c r="AQ267" s="2" ph="1"/>
    </row>
    <row r="268" spans="41:43" ht="29.9" x14ac:dyDescent="0.45">
      <c r="AO268" s="2" ph="1"/>
      <c r="AP268" s="2" ph="1"/>
      <c r="AQ268" s="2" ph="1"/>
    </row>
    <row r="269" spans="41:43" ht="29.9" x14ac:dyDescent="0.45">
      <c r="AO269" s="2" ph="1"/>
      <c r="AP269" s="2" ph="1"/>
      <c r="AQ269" s="2" ph="1"/>
    </row>
    <row r="270" spans="41:43" ht="29.9" x14ac:dyDescent="0.45">
      <c r="AO270" s="2" ph="1"/>
      <c r="AP270" s="2" ph="1"/>
      <c r="AQ270" s="2" ph="1"/>
    </row>
    <row r="271" spans="41:43" ht="29.9" x14ac:dyDescent="0.45">
      <c r="AO271" s="2" ph="1"/>
      <c r="AP271" s="2" ph="1"/>
      <c r="AQ271" s="2" ph="1"/>
    </row>
    <row r="272" spans="41:43" ht="29.9" x14ac:dyDescent="0.45">
      <c r="AO272" s="2" ph="1"/>
      <c r="AP272" s="2" ph="1"/>
      <c r="AQ272" s="2" ph="1"/>
    </row>
    <row r="273" spans="41:43" ht="29.9" x14ac:dyDescent="0.45">
      <c r="AO273" s="2" ph="1"/>
      <c r="AP273" s="2" ph="1"/>
      <c r="AQ273" s="2" ph="1"/>
    </row>
    <row r="274" spans="41:43" ht="29.9" x14ac:dyDescent="0.45">
      <c r="AO274" s="2" ph="1"/>
      <c r="AP274" s="2" ph="1"/>
      <c r="AQ274" s="2" ph="1"/>
    </row>
    <row r="275" spans="41:43" ht="29.9" x14ac:dyDescent="0.45">
      <c r="AO275" s="2" ph="1"/>
      <c r="AP275" s="2" ph="1"/>
      <c r="AQ275" s="2" ph="1"/>
    </row>
    <row r="276" spans="41:43" ht="29.9" x14ac:dyDescent="0.45">
      <c r="AO276" s="2" ph="1"/>
      <c r="AP276" s="2" ph="1"/>
      <c r="AQ276" s="2" ph="1"/>
    </row>
    <row r="277" spans="41:43" ht="29.9" x14ac:dyDescent="0.45">
      <c r="AO277" s="2" ph="1"/>
      <c r="AP277" s="2" ph="1"/>
      <c r="AQ277" s="2" ph="1"/>
    </row>
    <row r="279" spans="41:43" ht="29.9" x14ac:dyDescent="0.45">
      <c r="AO279" s="2" ph="1"/>
      <c r="AP279" s="2" ph="1"/>
      <c r="AQ279" s="2" ph="1"/>
    </row>
    <row r="281" spans="41:43" ht="29.9" x14ac:dyDescent="0.45">
      <c r="AO281" s="2" ph="1"/>
      <c r="AP281" s="2" ph="1"/>
      <c r="AQ281" s="2" ph="1"/>
    </row>
    <row r="282" spans="41:43" ht="29.9" x14ac:dyDescent="0.45">
      <c r="AO282" s="2" ph="1"/>
      <c r="AP282" s="2" ph="1"/>
      <c r="AQ282" s="2" ph="1"/>
    </row>
    <row r="283" spans="41:43" ht="29.9" x14ac:dyDescent="0.45">
      <c r="AO283" s="2" ph="1"/>
      <c r="AP283" s="2" ph="1"/>
      <c r="AQ283" s="2" ph="1"/>
    </row>
    <row r="284" spans="41:43" ht="29.9" x14ac:dyDescent="0.45">
      <c r="AO284" s="2" ph="1"/>
      <c r="AP284" s="2" ph="1"/>
      <c r="AQ284" s="2" ph="1"/>
    </row>
    <row r="285" spans="41:43" ht="29.9" x14ac:dyDescent="0.45">
      <c r="AO285" s="2" ph="1"/>
      <c r="AP285" s="2" ph="1"/>
      <c r="AQ285" s="2" ph="1"/>
    </row>
    <row r="286" spans="41:43" ht="29.9" x14ac:dyDescent="0.45">
      <c r="AO286" s="2" ph="1"/>
      <c r="AP286" s="2" ph="1"/>
      <c r="AQ286" s="2" ph="1"/>
    </row>
    <row r="287" spans="41:43" ht="29.9" x14ac:dyDescent="0.45">
      <c r="AO287" s="2" ph="1"/>
      <c r="AP287" s="2" ph="1"/>
      <c r="AQ287" s="2" ph="1"/>
    </row>
    <row r="288" spans="41:43" ht="29.9" x14ac:dyDescent="0.45">
      <c r="AO288" s="2" ph="1"/>
      <c r="AP288" s="2" ph="1"/>
      <c r="AQ288" s="2" ph="1"/>
    </row>
    <row r="289" spans="41:43" ht="29.9" x14ac:dyDescent="0.45">
      <c r="AO289" s="2" ph="1"/>
      <c r="AP289" s="2" ph="1"/>
      <c r="AQ289" s="2" ph="1"/>
    </row>
    <row r="291" spans="41:43" ht="29.9" x14ac:dyDescent="0.45">
      <c r="AO291" s="2" ph="1"/>
      <c r="AP291" s="2" ph="1"/>
      <c r="AQ291" s="2" ph="1"/>
    </row>
    <row r="293" spans="41:43" ht="29.9" x14ac:dyDescent="0.45">
      <c r="AO293" s="2" ph="1"/>
      <c r="AP293" s="2" ph="1"/>
      <c r="AQ293" s="2" ph="1"/>
    </row>
    <row r="294" spans="41:43" ht="29.9" x14ac:dyDescent="0.45">
      <c r="AO294" s="2" ph="1"/>
      <c r="AP294" s="2" ph="1"/>
      <c r="AQ294" s="2" ph="1"/>
    </row>
    <row r="295" spans="41:43" ht="29.9" x14ac:dyDescent="0.45">
      <c r="AO295" s="2" ph="1"/>
      <c r="AP295" s="2" ph="1"/>
      <c r="AQ295" s="2" ph="1"/>
    </row>
    <row r="296" spans="41:43" ht="29.9" x14ac:dyDescent="0.45">
      <c r="AO296" s="2" ph="1"/>
      <c r="AP296" s="2" ph="1"/>
      <c r="AQ296" s="2" ph="1"/>
    </row>
    <row r="297" spans="41:43" ht="29.9" x14ac:dyDescent="0.45">
      <c r="AO297" s="2" ph="1"/>
      <c r="AP297" s="2" ph="1"/>
      <c r="AQ297" s="2" ph="1"/>
    </row>
    <row r="298" spans="41:43" ht="29.9" x14ac:dyDescent="0.45">
      <c r="AO298" s="2" ph="1"/>
      <c r="AP298" s="2" ph="1"/>
      <c r="AQ298" s="2" ph="1"/>
    </row>
    <row r="299" spans="41:43" ht="29.9" x14ac:dyDescent="0.45">
      <c r="AO299" s="2" ph="1"/>
      <c r="AP299" s="2" ph="1"/>
      <c r="AQ299" s="2" ph="1"/>
    </row>
    <row r="300" spans="41:43" ht="29.9" x14ac:dyDescent="0.45">
      <c r="AO300" s="2" ph="1"/>
      <c r="AP300" s="2" ph="1"/>
      <c r="AQ300" s="2" ph="1"/>
    </row>
    <row r="301" spans="41:43" ht="29.9" x14ac:dyDescent="0.45">
      <c r="AO301" s="2" ph="1"/>
      <c r="AP301" s="2" ph="1"/>
      <c r="AQ301" s="2" ph="1"/>
    </row>
    <row r="302" spans="41:43" ht="29.9" x14ac:dyDescent="0.45">
      <c r="AO302" s="2" ph="1"/>
      <c r="AP302" s="2" ph="1"/>
      <c r="AQ302" s="2" ph="1"/>
    </row>
    <row r="303" spans="41:43" ht="29.9" x14ac:dyDescent="0.45">
      <c r="AO303" s="2" ph="1"/>
      <c r="AP303" s="2" ph="1"/>
      <c r="AQ303" s="2" ph="1"/>
    </row>
    <row r="304" spans="41:43" ht="29.9" x14ac:dyDescent="0.45">
      <c r="AO304" s="2" ph="1"/>
      <c r="AP304" s="2" ph="1"/>
      <c r="AQ304" s="2" ph="1"/>
    </row>
    <row r="305" spans="41:43" ht="29.9" x14ac:dyDescent="0.45">
      <c r="AO305" s="2" ph="1"/>
      <c r="AP305" s="2" ph="1"/>
      <c r="AQ305" s="2" ph="1"/>
    </row>
    <row r="306" spans="41:43" ht="29.9" x14ac:dyDescent="0.45">
      <c r="AO306" s="2" ph="1"/>
      <c r="AP306" s="2" ph="1"/>
      <c r="AQ306" s="2" ph="1"/>
    </row>
    <row r="307" spans="41:43" ht="29.9" x14ac:dyDescent="0.45">
      <c r="AO307" s="2" ph="1"/>
      <c r="AP307" s="2" ph="1"/>
      <c r="AQ307" s="2" ph="1"/>
    </row>
    <row r="308" spans="41:43" ht="29.9" x14ac:dyDescent="0.45">
      <c r="AO308" s="2" ph="1"/>
      <c r="AP308" s="2" ph="1"/>
      <c r="AQ308" s="2" ph="1"/>
    </row>
    <row r="309" spans="41:43" ht="29.9" x14ac:dyDescent="0.45">
      <c r="AO309" s="2" ph="1"/>
      <c r="AP309" s="2" ph="1"/>
      <c r="AQ309" s="2" ph="1"/>
    </row>
    <row r="310" spans="41:43" ht="29.9" x14ac:dyDescent="0.45">
      <c r="AO310" s="2" ph="1"/>
      <c r="AP310" s="2" ph="1"/>
      <c r="AQ310" s="2" ph="1"/>
    </row>
    <row r="311" spans="41:43" ht="29.9" x14ac:dyDescent="0.45">
      <c r="AO311" s="2" ph="1"/>
      <c r="AP311" s="2" ph="1"/>
      <c r="AQ311" s="2" ph="1"/>
    </row>
    <row r="312" spans="41:43" ht="29.9" x14ac:dyDescent="0.45">
      <c r="AO312" s="2" ph="1"/>
      <c r="AP312" s="2" ph="1"/>
      <c r="AQ312" s="2" ph="1"/>
    </row>
    <row r="313" spans="41:43" ht="29.9" x14ac:dyDescent="0.45">
      <c r="AO313" s="2" ph="1"/>
      <c r="AP313" s="2" ph="1"/>
      <c r="AQ313" s="2" ph="1"/>
    </row>
    <row r="314" spans="41:43" ht="29.9" x14ac:dyDescent="0.45">
      <c r="AO314" s="2" ph="1"/>
      <c r="AP314" s="2" ph="1"/>
      <c r="AQ314" s="2" ph="1"/>
    </row>
    <row r="315" spans="41:43" ht="29.9" x14ac:dyDescent="0.45">
      <c r="AO315" s="2" ph="1"/>
      <c r="AP315" s="2" ph="1"/>
      <c r="AQ315" s="2" ph="1"/>
    </row>
    <row r="316" spans="41:43" ht="29.9" x14ac:dyDescent="0.45">
      <c r="AO316" s="2" ph="1"/>
      <c r="AP316" s="2" ph="1"/>
      <c r="AQ316" s="2" ph="1"/>
    </row>
    <row r="317" spans="41:43" ht="29.9" x14ac:dyDescent="0.45">
      <c r="AO317" s="2" ph="1"/>
      <c r="AP317" s="2" ph="1"/>
      <c r="AQ317" s="2" ph="1"/>
    </row>
    <row r="319" spans="41:43" ht="29.9" x14ac:dyDescent="0.45">
      <c r="AO319" s="2" ph="1"/>
      <c r="AP319" s="2" ph="1"/>
      <c r="AQ319" s="2" ph="1"/>
    </row>
    <row r="321" spans="41:43" ht="29.9" x14ac:dyDescent="0.45">
      <c r="AO321" s="2" ph="1"/>
      <c r="AP321" s="2" ph="1"/>
      <c r="AQ321" s="2" ph="1"/>
    </row>
    <row r="322" spans="41:43" ht="29.9" x14ac:dyDescent="0.45">
      <c r="AO322" s="2" ph="1"/>
      <c r="AP322" s="2" ph="1"/>
      <c r="AQ322" s="2" ph="1"/>
    </row>
    <row r="323" spans="41:43" ht="29.9" x14ac:dyDescent="0.45">
      <c r="AO323" s="2" ph="1"/>
      <c r="AP323" s="2" ph="1"/>
      <c r="AQ323" s="2" ph="1"/>
    </row>
    <row r="324" spans="41:43" ht="29.9" x14ac:dyDescent="0.45">
      <c r="AO324" s="2" ph="1"/>
      <c r="AP324" s="2" ph="1"/>
      <c r="AQ324" s="2" ph="1"/>
    </row>
    <row r="325" spans="41:43" ht="29.9" x14ac:dyDescent="0.45">
      <c r="AO325" s="2" ph="1"/>
      <c r="AP325" s="2" ph="1"/>
      <c r="AQ325" s="2" ph="1"/>
    </row>
    <row r="326" spans="41:43" ht="29.9" x14ac:dyDescent="0.45">
      <c r="AO326" s="2" ph="1"/>
      <c r="AP326" s="2" ph="1"/>
      <c r="AQ326" s="2" ph="1"/>
    </row>
    <row r="327" spans="41:43" ht="29.9" x14ac:dyDescent="0.45">
      <c r="AO327" s="2" ph="1"/>
      <c r="AP327" s="2" ph="1"/>
      <c r="AQ327" s="2" ph="1"/>
    </row>
    <row r="328" spans="41:43" ht="29.9" x14ac:dyDescent="0.45">
      <c r="AO328" s="2" ph="1"/>
      <c r="AP328" s="2" ph="1"/>
      <c r="AQ328" s="2" ph="1"/>
    </row>
    <row r="329" spans="41:43" ht="29.9" x14ac:dyDescent="0.45">
      <c r="AO329" s="2" ph="1"/>
      <c r="AP329" s="2" ph="1"/>
      <c r="AQ329" s="2" ph="1"/>
    </row>
    <row r="330" spans="41:43" ht="29.9" x14ac:dyDescent="0.45">
      <c r="AO330" s="2" ph="1"/>
      <c r="AP330" s="2" ph="1"/>
      <c r="AQ330" s="2" ph="1"/>
    </row>
    <row r="331" spans="41:43" ht="29.9" x14ac:dyDescent="0.45">
      <c r="AO331" s="2" ph="1"/>
      <c r="AP331" s="2" ph="1"/>
      <c r="AQ331" s="2" ph="1"/>
    </row>
    <row r="332" spans="41:43" ht="29.9" x14ac:dyDescent="0.45">
      <c r="AO332" s="2" ph="1"/>
      <c r="AP332" s="2" ph="1"/>
      <c r="AQ332" s="2" ph="1"/>
    </row>
    <row r="333" spans="41:43" ht="29.9" x14ac:dyDescent="0.45">
      <c r="AO333" s="2" ph="1"/>
      <c r="AP333" s="2" ph="1"/>
      <c r="AQ333" s="2" ph="1"/>
    </row>
    <row r="334" spans="41:43" ht="29.9" x14ac:dyDescent="0.45">
      <c r="AO334" s="2" ph="1"/>
      <c r="AP334" s="2" ph="1"/>
      <c r="AQ334" s="2" ph="1"/>
    </row>
    <row r="335" spans="41:43" ht="29.9" x14ac:dyDescent="0.45">
      <c r="AO335" s="2" ph="1"/>
      <c r="AP335" s="2" ph="1"/>
      <c r="AQ335" s="2" ph="1"/>
    </row>
    <row r="336" spans="41:43" ht="29.9" x14ac:dyDescent="0.45">
      <c r="AO336" s="2" ph="1"/>
      <c r="AP336" s="2" ph="1"/>
      <c r="AQ336" s="2" ph="1"/>
    </row>
    <row r="337" spans="41:43" ht="29.9" x14ac:dyDescent="0.45">
      <c r="AO337" s="2" ph="1"/>
      <c r="AP337" s="2" ph="1"/>
      <c r="AQ337" s="2" ph="1"/>
    </row>
    <row r="338" spans="41:43" ht="29.9" x14ac:dyDescent="0.45">
      <c r="AO338" s="2" ph="1"/>
      <c r="AP338" s="2" ph="1"/>
      <c r="AQ338" s="2" ph="1"/>
    </row>
    <row r="339" spans="41:43" ht="29.9" x14ac:dyDescent="0.45">
      <c r="AO339" s="2" ph="1"/>
      <c r="AP339" s="2" ph="1"/>
      <c r="AQ339" s="2" ph="1"/>
    </row>
    <row r="340" spans="41:43" ht="29.9" x14ac:dyDescent="0.45">
      <c r="AO340" s="2" ph="1"/>
      <c r="AP340" s="2" ph="1"/>
      <c r="AQ340" s="2" ph="1"/>
    </row>
    <row r="341" spans="41:43" ht="29.9" x14ac:dyDescent="0.45">
      <c r="AO341" s="2" ph="1"/>
      <c r="AP341" s="2" ph="1"/>
      <c r="AQ341" s="2" ph="1"/>
    </row>
    <row r="342" spans="41:43" ht="29.9" x14ac:dyDescent="0.45">
      <c r="AO342" s="2" ph="1"/>
      <c r="AP342" s="2" ph="1"/>
      <c r="AQ342" s="2" ph="1"/>
    </row>
    <row r="343" spans="41:43" ht="29.9" x14ac:dyDescent="0.45">
      <c r="AO343" s="2" ph="1"/>
      <c r="AP343" s="2" ph="1"/>
      <c r="AQ343" s="2" ph="1"/>
    </row>
    <row r="344" spans="41:43" ht="29.9" x14ac:dyDescent="0.45">
      <c r="AO344" s="2" ph="1"/>
      <c r="AP344" s="2" ph="1"/>
      <c r="AQ344" s="2" ph="1"/>
    </row>
    <row r="345" spans="41:43" ht="29.9" x14ac:dyDescent="0.45">
      <c r="AO345" s="2" ph="1"/>
      <c r="AP345" s="2" ph="1"/>
      <c r="AQ345" s="2" ph="1"/>
    </row>
  </sheetData>
  <sheetProtection formatCells="0" formatColumns="0" formatRows="0" selectLockedCells="1"/>
  <mergeCells count="291">
    <mergeCell ref="A5:AN5"/>
    <mergeCell ref="A12:AN12"/>
    <mergeCell ref="A19:AN19"/>
    <mergeCell ref="A26:AN26"/>
    <mergeCell ref="A33:AN33"/>
    <mergeCell ref="A40:AN40"/>
    <mergeCell ref="A47:AN47"/>
    <mergeCell ref="A54:AN54"/>
    <mergeCell ref="A61:AN61"/>
    <mergeCell ref="A21:D21"/>
    <mergeCell ref="A22:D22"/>
    <mergeCell ref="E22:F22"/>
    <mergeCell ref="E21:T21"/>
    <mergeCell ref="U21:X21"/>
    <mergeCell ref="Y21:AN21"/>
    <mergeCell ref="G22:L22"/>
    <mergeCell ref="M22:O22"/>
    <mergeCell ref="P22:AN22"/>
    <mergeCell ref="A14:D14"/>
    <mergeCell ref="A20:D20"/>
    <mergeCell ref="A16:D16"/>
    <mergeCell ref="A17:D18"/>
    <mergeCell ref="A15:D15"/>
    <mergeCell ref="E15:F15"/>
    <mergeCell ref="A2:C2"/>
    <mergeCell ref="A6:D6"/>
    <mergeCell ref="A7:D7"/>
    <mergeCell ref="Y1:AN1"/>
    <mergeCell ref="E8:F8"/>
    <mergeCell ref="A13:D13"/>
    <mergeCell ref="A8:D8"/>
    <mergeCell ref="A9:D9"/>
    <mergeCell ref="A10:D11"/>
    <mergeCell ref="E9:T9"/>
    <mergeCell ref="U9:X9"/>
    <mergeCell ref="Y9:AN9"/>
    <mergeCell ref="E10:AN10"/>
    <mergeCell ref="E11:AN11"/>
    <mergeCell ref="D2:AK3"/>
    <mergeCell ref="E13:T13"/>
    <mergeCell ref="U13:X13"/>
    <mergeCell ref="Y13:AD13"/>
    <mergeCell ref="AE13:AH13"/>
    <mergeCell ref="AI13:AL13"/>
    <mergeCell ref="AM13:AN13"/>
    <mergeCell ref="E6:T6"/>
    <mergeCell ref="E7:T7"/>
    <mergeCell ref="G8:L8"/>
    <mergeCell ref="E14:T14"/>
    <mergeCell ref="U14:X14"/>
    <mergeCell ref="Y14:AN14"/>
    <mergeCell ref="G15:L15"/>
    <mergeCell ref="E23:T23"/>
    <mergeCell ref="U23:X23"/>
    <mergeCell ref="Y23:AN23"/>
    <mergeCell ref="A23:D23"/>
    <mergeCell ref="M15:O15"/>
    <mergeCell ref="P15:AN15"/>
    <mergeCell ref="E16:T16"/>
    <mergeCell ref="U16:X16"/>
    <mergeCell ref="Y16:AN16"/>
    <mergeCell ref="E17:AN17"/>
    <mergeCell ref="E18:AN18"/>
    <mergeCell ref="E20:T20"/>
    <mergeCell ref="U20:X20"/>
    <mergeCell ref="Y20:AD20"/>
    <mergeCell ref="AE20:AH20"/>
    <mergeCell ref="AI20:AL20"/>
    <mergeCell ref="AM20:AN20"/>
    <mergeCell ref="E24:AN24"/>
    <mergeCell ref="E25:AN25"/>
    <mergeCell ref="E27:T27"/>
    <mergeCell ref="U27:X27"/>
    <mergeCell ref="Y27:AD27"/>
    <mergeCell ref="AE27:AH27"/>
    <mergeCell ref="AI27:AL27"/>
    <mergeCell ref="AM27:AN27"/>
    <mergeCell ref="A27:D27"/>
    <mergeCell ref="A24:D25"/>
    <mergeCell ref="A28:D28"/>
    <mergeCell ref="A34:D34"/>
    <mergeCell ref="E31:AN31"/>
    <mergeCell ref="E32:AN32"/>
    <mergeCell ref="A29:D29"/>
    <mergeCell ref="E29:F29"/>
    <mergeCell ref="A30:D30"/>
    <mergeCell ref="G29:L29"/>
    <mergeCell ref="M29:O29"/>
    <mergeCell ref="E28:T28"/>
    <mergeCell ref="U28:X28"/>
    <mergeCell ref="Y28:AN28"/>
    <mergeCell ref="AE34:AH34"/>
    <mergeCell ref="AI34:AL34"/>
    <mergeCell ref="AM34:AN34"/>
    <mergeCell ref="A31:D32"/>
    <mergeCell ref="P29:AN29"/>
    <mergeCell ref="E30:T30"/>
    <mergeCell ref="U30:X30"/>
    <mergeCell ref="Y30:AN30"/>
    <mergeCell ref="E34:T34"/>
    <mergeCell ref="U34:X34"/>
    <mergeCell ref="Y34:AD34"/>
    <mergeCell ref="A41:D41"/>
    <mergeCell ref="A38:D39"/>
    <mergeCell ref="A42:D42"/>
    <mergeCell ref="E35:T35"/>
    <mergeCell ref="U35:X35"/>
    <mergeCell ref="Y35:AN35"/>
    <mergeCell ref="A43:D43"/>
    <mergeCell ref="E43:F43"/>
    <mergeCell ref="E42:T42"/>
    <mergeCell ref="U42:X42"/>
    <mergeCell ref="Y42:AN42"/>
    <mergeCell ref="G43:L43"/>
    <mergeCell ref="M43:O43"/>
    <mergeCell ref="P43:AN43"/>
    <mergeCell ref="E36:F36"/>
    <mergeCell ref="G36:L36"/>
    <mergeCell ref="M36:O36"/>
    <mergeCell ref="P36:AN36"/>
    <mergeCell ref="A35:D35"/>
    <mergeCell ref="A36:D36"/>
    <mergeCell ref="A37:D37"/>
    <mergeCell ref="E37:T37"/>
    <mergeCell ref="U37:X37"/>
    <mergeCell ref="Y37:AN37"/>
    <mergeCell ref="E38:AN38"/>
    <mergeCell ref="E39:AN39"/>
    <mergeCell ref="E41:T41"/>
    <mergeCell ref="U41:X41"/>
    <mergeCell ref="Y41:AD41"/>
    <mergeCell ref="AE41:AH41"/>
    <mergeCell ref="AI41:AL41"/>
    <mergeCell ref="AM41:AN41"/>
    <mergeCell ref="A50:D50"/>
    <mergeCell ref="E50:F50"/>
    <mergeCell ref="A44:D44"/>
    <mergeCell ref="A45:D46"/>
    <mergeCell ref="A48:D48"/>
    <mergeCell ref="E44:T44"/>
    <mergeCell ref="U44:X44"/>
    <mergeCell ref="Y44:AN44"/>
    <mergeCell ref="E45:AN45"/>
    <mergeCell ref="E46:AN46"/>
    <mergeCell ref="E48:T48"/>
    <mergeCell ref="U48:X48"/>
    <mergeCell ref="Y48:AD48"/>
    <mergeCell ref="AE48:AH48"/>
    <mergeCell ref="AI48:AL48"/>
    <mergeCell ref="AM48:AN48"/>
    <mergeCell ref="E49:T49"/>
    <mergeCell ref="U49:X49"/>
    <mergeCell ref="Y49:AN49"/>
    <mergeCell ref="G50:L50"/>
    <mergeCell ref="M50:O50"/>
    <mergeCell ref="P50:AN50"/>
    <mergeCell ref="A49:D49"/>
    <mergeCell ref="A51:D51"/>
    <mergeCell ref="A52:D53"/>
    <mergeCell ref="E51:T51"/>
    <mergeCell ref="U51:X51"/>
    <mergeCell ref="Y51:AN51"/>
    <mergeCell ref="A55:D55"/>
    <mergeCell ref="E52:AN52"/>
    <mergeCell ref="E53:AN53"/>
    <mergeCell ref="E55:T55"/>
    <mergeCell ref="U55:X55"/>
    <mergeCell ref="Y55:AD55"/>
    <mergeCell ref="AE55:AH55"/>
    <mergeCell ref="AI55:AL55"/>
    <mergeCell ref="AM55:AN55"/>
    <mergeCell ref="A56:D56"/>
    <mergeCell ref="A57:D57"/>
    <mergeCell ref="E57:F57"/>
    <mergeCell ref="E56:T56"/>
    <mergeCell ref="U56:X56"/>
    <mergeCell ref="Y56:AN56"/>
    <mergeCell ref="G57:L57"/>
    <mergeCell ref="M57:O57"/>
    <mergeCell ref="P57:AN57"/>
    <mergeCell ref="A63:D63"/>
    <mergeCell ref="A64:D64"/>
    <mergeCell ref="E64:F64"/>
    <mergeCell ref="A58:D58"/>
    <mergeCell ref="A59:D60"/>
    <mergeCell ref="A62:D62"/>
    <mergeCell ref="E58:T58"/>
    <mergeCell ref="U58:X58"/>
    <mergeCell ref="Y58:AN58"/>
    <mergeCell ref="E59:AN59"/>
    <mergeCell ref="E60:AN60"/>
    <mergeCell ref="E62:T62"/>
    <mergeCell ref="U62:X62"/>
    <mergeCell ref="Y62:AD62"/>
    <mergeCell ref="AE62:AH62"/>
    <mergeCell ref="AI62:AL62"/>
    <mergeCell ref="AM62:AN62"/>
    <mergeCell ref="E63:T63"/>
    <mergeCell ref="U63:X63"/>
    <mergeCell ref="Y63:AN63"/>
    <mergeCell ref="G64:L64"/>
    <mergeCell ref="M64:O64"/>
    <mergeCell ref="P64:AN64"/>
    <mergeCell ref="A65:D65"/>
    <mergeCell ref="A66:D67"/>
    <mergeCell ref="A69:D69"/>
    <mergeCell ref="E66:AN66"/>
    <mergeCell ref="E67:AN67"/>
    <mergeCell ref="E69:T69"/>
    <mergeCell ref="U69:X69"/>
    <mergeCell ref="Y69:AD69"/>
    <mergeCell ref="AE69:AH69"/>
    <mergeCell ref="AI69:AL69"/>
    <mergeCell ref="AM69:AN69"/>
    <mergeCell ref="E65:T65"/>
    <mergeCell ref="U65:X65"/>
    <mergeCell ref="Y65:AN65"/>
    <mergeCell ref="A68:AN68"/>
    <mergeCell ref="A70:D70"/>
    <mergeCell ref="A71:D71"/>
    <mergeCell ref="E71:F71"/>
    <mergeCell ref="E70:T70"/>
    <mergeCell ref="U70:X70"/>
    <mergeCell ref="Y70:AN70"/>
    <mergeCell ref="G71:L71"/>
    <mergeCell ref="M71:O71"/>
    <mergeCell ref="P71:AN71"/>
    <mergeCell ref="A77:D77"/>
    <mergeCell ref="A78:D78"/>
    <mergeCell ref="E78:F78"/>
    <mergeCell ref="A72:D72"/>
    <mergeCell ref="A73:D74"/>
    <mergeCell ref="A76:D76"/>
    <mergeCell ref="E72:T72"/>
    <mergeCell ref="U72:X72"/>
    <mergeCell ref="Y72:AN72"/>
    <mergeCell ref="E73:AN73"/>
    <mergeCell ref="E74:AN74"/>
    <mergeCell ref="E76:T76"/>
    <mergeCell ref="U76:X76"/>
    <mergeCell ref="Y76:AD76"/>
    <mergeCell ref="AE76:AH76"/>
    <mergeCell ref="AI76:AL76"/>
    <mergeCell ref="AM76:AN76"/>
    <mergeCell ref="E77:T77"/>
    <mergeCell ref="U77:X77"/>
    <mergeCell ref="Y77:AN77"/>
    <mergeCell ref="G78:L78"/>
    <mergeCell ref="M78:O78"/>
    <mergeCell ref="P78:AN78"/>
    <mergeCell ref="A75:AN75"/>
    <mergeCell ref="A79:D79"/>
    <mergeCell ref="A80:D81"/>
    <mergeCell ref="A83:D83"/>
    <mergeCell ref="E80:AN80"/>
    <mergeCell ref="E81:AN81"/>
    <mergeCell ref="E83:T83"/>
    <mergeCell ref="U83:X83"/>
    <mergeCell ref="Y83:AD83"/>
    <mergeCell ref="AE83:AH83"/>
    <mergeCell ref="AI83:AL83"/>
    <mergeCell ref="AM83:AN83"/>
    <mergeCell ref="E79:T79"/>
    <mergeCell ref="U79:X79"/>
    <mergeCell ref="Y79:AN79"/>
    <mergeCell ref="A82:AN82"/>
    <mergeCell ref="A86:D86"/>
    <mergeCell ref="A87:D88"/>
    <mergeCell ref="A84:D84"/>
    <mergeCell ref="A85:D85"/>
    <mergeCell ref="E85:F85"/>
    <mergeCell ref="E84:T84"/>
    <mergeCell ref="U84:X84"/>
    <mergeCell ref="Y84:AN84"/>
    <mergeCell ref="G85:L85"/>
    <mergeCell ref="M85:O85"/>
    <mergeCell ref="P85:AN85"/>
    <mergeCell ref="E86:T86"/>
    <mergeCell ref="U86:X86"/>
    <mergeCell ref="Y86:AN86"/>
    <mergeCell ref="E87:AN87"/>
    <mergeCell ref="E88:AN88"/>
    <mergeCell ref="M8:O8"/>
    <mergeCell ref="U6:X6"/>
    <mergeCell ref="Y6:AD6"/>
    <mergeCell ref="AM6:AN6"/>
    <mergeCell ref="AE6:AH6"/>
    <mergeCell ref="AI6:AL6"/>
    <mergeCell ref="U7:X7"/>
    <mergeCell ref="Y7:AN7"/>
    <mergeCell ref="P8:AN8"/>
  </mergeCells>
  <phoneticPr fontId="3"/>
  <conditionalFormatting sqref="E7 E9">
    <cfRule type="containsBlanks" dxfId="501" priority="3593" stopIfTrue="1">
      <formula>LEN(TRIM(E7))=0</formula>
    </cfRule>
  </conditionalFormatting>
  <conditionalFormatting sqref="E6 E11 AI6">
    <cfRule type="containsBlanks" dxfId="500" priority="3596" stopIfTrue="1">
      <formula>LEN(TRIM(E6))=0</formula>
    </cfRule>
  </conditionalFormatting>
  <conditionalFormatting sqref="G8">
    <cfRule type="containsBlanks" dxfId="499" priority="3580" stopIfTrue="1">
      <formula>LEN(TRIM(G8))=0</formula>
    </cfRule>
  </conditionalFormatting>
  <conditionalFormatting sqref="U7">
    <cfRule type="expression" dxfId="498" priority="3558">
      <formula>U7&lt;&gt;"　"</formula>
    </cfRule>
  </conditionalFormatting>
  <conditionalFormatting sqref="U9">
    <cfRule type="expression" dxfId="497" priority="3556">
      <formula>$U$9="内訳"</formula>
    </cfRule>
  </conditionalFormatting>
  <conditionalFormatting sqref="Y6">
    <cfRule type="containsBlanks" dxfId="496" priority="3570" stopIfTrue="1">
      <formula>LEN(TRIM(Y6))=0</formula>
    </cfRule>
  </conditionalFormatting>
  <conditionalFormatting sqref="Y9">
    <cfRule type="expression" dxfId="495" priority="3557">
      <formula>$U$9="　"</formula>
    </cfRule>
    <cfRule type="containsBlanks" dxfId="494" priority="3581" stopIfTrue="1">
      <formula>LEN(TRIM(Y9))=0</formula>
    </cfRule>
  </conditionalFormatting>
  <conditionalFormatting sqref="Y7">
    <cfRule type="expression" dxfId="493" priority="3662">
      <formula>$Y7&lt;&gt;""</formula>
    </cfRule>
    <cfRule type="expression" dxfId="492" priority="3663">
      <formula>U7="　"</formula>
    </cfRule>
    <cfRule type="expression" dxfId="491" priority="3666" stopIfTrue="1">
      <formula>$U7="教科名"</formula>
    </cfRule>
  </conditionalFormatting>
  <conditionalFormatting sqref="Y7:AN7">
    <cfRule type="expression" dxfId="490" priority="2555">
      <formula>OR($U7="特別活動名",$U7="その他の場合")</formula>
    </cfRule>
  </conditionalFormatting>
  <conditionalFormatting sqref="E74 AI69">
    <cfRule type="containsBlanks" dxfId="489" priority="88" stopIfTrue="1">
      <formula>LEN(TRIM(E69))=0</formula>
    </cfRule>
  </conditionalFormatting>
  <conditionalFormatting sqref="G50">
    <cfRule type="containsBlanks" dxfId="488" priority="121" stopIfTrue="1">
      <formula>LEN(TRIM(G50))=0</formula>
    </cfRule>
  </conditionalFormatting>
  <conditionalFormatting sqref="E14">
    <cfRule type="containsBlanks" dxfId="487" priority="183" stopIfTrue="1">
      <formula>LEN(TRIM(E14))=0</formula>
    </cfRule>
  </conditionalFormatting>
  <conditionalFormatting sqref="E18 AI13">
    <cfRule type="containsBlanks" dxfId="486" priority="184" stopIfTrue="1">
      <formula>LEN(TRIM(E13))=0</formula>
    </cfRule>
  </conditionalFormatting>
  <conditionalFormatting sqref="G15">
    <cfRule type="containsBlanks" dxfId="485" priority="181" stopIfTrue="1">
      <formula>LEN(TRIM(G15))=0</formula>
    </cfRule>
  </conditionalFormatting>
  <conditionalFormatting sqref="U14">
    <cfRule type="expression" dxfId="484" priority="179">
      <formula>U14&lt;&gt;"　"</formula>
    </cfRule>
  </conditionalFormatting>
  <conditionalFormatting sqref="U16">
    <cfRule type="expression" dxfId="483" priority="177">
      <formula>$U$9="内訳"</formula>
    </cfRule>
  </conditionalFormatting>
  <conditionalFormatting sqref="Y13">
    <cfRule type="containsBlanks" dxfId="482" priority="180" stopIfTrue="1">
      <formula>LEN(TRIM(Y13))=0</formula>
    </cfRule>
  </conditionalFormatting>
  <conditionalFormatting sqref="Y14">
    <cfRule type="expression" dxfId="481" priority="185">
      <formula>$Y14&lt;&gt;""</formula>
    </cfRule>
    <cfRule type="expression" dxfId="480" priority="186">
      <formula>U14="　"</formula>
    </cfRule>
    <cfRule type="expression" dxfId="479" priority="187" stopIfTrue="1">
      <formula>$U14="教科名"</formula>
    </cfRule>
  </conditionalFormatting>
  <conditionalFormatting sqref="Y14:AN14">
    <cfRule type="expression" dxfId="478" priority="176">
      <formula>OR($U14="特別活動名",$U14="その他の場合")</formula>
    </cfRule>
  </conditionalFormatting>
  <conditionalFormatting sqref="E21">
    <cfRule type="containsBlanks" dxfId="477" priority="171" stopIfTrue="1">
      <formula>LEN(TRIM(E21))=0</formula>
    </cfRule>
  </conditionalFormatting>
  <conditionalFormatting sqref="E25 AI20">
    <cfRule type="containsBlanks" dxfId="476" priority="172" stopIfTrue="1">
      <formula>LEN(TRIM(E20))=0</formula>
    </cfRule>
  </conditionalFormatting>
  <conditionalFormatting sqref="G22">
    <cfRule type="containsBlanks" dxfId="475" priority="169" stopIfTrue="1">
      <formula>LEN(TRIM(G22))=0</formula>
    </cfRule>
  </conditionalFormatting>
  <conditionalFormatting sqref="U21">
    <cfRule type="expression" dxfId="474" priority="167">
      <formula>U21&lt;&gt;"　"</formula>
    </cfRule>
  </conditionalFormatting>
  <conditionalFormatting sqref="U23">
    <cfRule type="expression" dxfId="473" priority="165">
      <formula>$U$9="内訳"</formula>
    </cfRule>
  </conditionalFormatting>
  <conditionalFormatting sqref="Y20">
    <cfRule type="containsBlanks" dxfId="472" priority="168" stopIfTrue="1">
      <formula>LEN(TRIM(Y20))=0</formula>
    </cfRule>
  </conditionalFormatting>
  <conditionalFormatting sqref="Y21">
    <cfRule type="expression" dxfId="471" priority="173">
      <formula>$Y21&lt;&gt;""</formula>
    </cfRule>
    <cfRule type="expression" dxfId="470" priority="174">
      <formula>U21="　"</formula>
    </cfRule>
    <cfRule type="expression" dxfId="469" priority="175" stopIfTrue="1">
      <formula>$U21="教科名"</formula>
    </cfRule>
  </conditionalFormatting>
  <conditionalFormatting sqref="Y21:AN21">
    <cfRule type="expression" dxfId="468" priority="164">
      <formula>OR($U21="特別活動名",$U21="その他の場合")</formula>
    </cfRule>
  </conditionalFormatting>
  <conditionalFormatting sqref="E28">
    <cfRule type="containsBlanks" dxfId="467" priority="159" stopIfTrue="1">
      <formula>LEN(TRIM(E28))=0</formula>
    </cfRule>
  </conditionalFormatting>
  <conditionalFormatting sqref="E32 AI27">
    <cfRule type="containsBlanks" dxfId="466" priority="160" stopIfTrue="1">
      <formula>LEN(TRIM(E27))=0</formula>
    </cfRule>
  </conditionalFormatting>
  <conditionalFormatting sqref="G29">
    <cfRule type="containsBlanks" dxfId="465" priority="157" stopIfTrue="1">
      <formula>LEN(TRIM(G29))=0</formula>
    </cfRule>
  </conditionalFormatting>
  <conditionalFormatting sqref="U28">
    <cfRule type="expression" dxfId="464" priority="155">
      <formula>U28&lt;&gt;"　"</formula>
    </cfRule>
  </conditionalFormatting>
  <conditionalFormatting sqref="U30">
    <cfRule type="expression" dxfId="463" priority="153">
      <formula>$U$9="内訳"</formula>
    </cfRule>
  </conditionalFormatting>
  <conditionalFormatting sqref="Y27">
    <cfRule type="containsBlanks" dxfId="462" priority="156" stopIfTrue="1">
      <formula>LEN(TRIM(Y27))=0</formula>
    </cfRule>
  </conditionalFormatting>
  <conditionalFormatting sqref="Y28">
    <cfRule type="expression" dxfId="461" priority="161">
      <formula>$Y28&lt;&gt;""</formula>
    </cfRule>
    <cfRule type="expression" dxfId="460" priority="162">
      <formula>U28="　"</formula>
    </cfRule>
    <cfRule type="expression" dxfId="459" priority="163" stopIfTrue="1">
      <formula>$U28="教科名"</formula>
    </cfRule>
  </conditionalFormatting>
  <conditionalFormatting sqref="Y28:AN28">
    <cfRule type="expression" dxfId="458" priority="152">
      <formula>OR($U28="特別活動名",$U28="その他の場合")</formula>
    </cfRule>
  </conditionalFormatting>
  <conditionalFormatting sqref="E35">
    <cfRule type="containsBlanks" dxfId="457" priority="147" stopIfTrue="1">
      <formula>LEN(TRIM(E35))=0</formula>
    </cfRule>
  </conditionalFormatting>
  <conditionalFormatting sqref="E39 AI34">
    <cfRule type="containsBlanks" dxfId="456" priority="148" stopIfTrue="1">
      <formula>LEN(TRIM(E34))=0</formula>
    </cfRule>
  </conditionalFormatting>
  <conditionalFormatting sqref="G36">
    <cfRule type="containsBlanks" dxfId="455" priority="145" stopIfTrue="1">
      <formula>LEN(TRIM(G36))=0</formula>
    </cfRule>
  </conditionalFormatting>
  <conditionalFormatting sqref="U35">
    <cfRule type="expression" dxfId="454" priority="143">
      <formula>U35&lt;&gt;"　"</formula>
    </cfRule>
  </conditionalFormatting>
  <conditionalFormatting sqref="U37">
    <cfRule type="expression" dxfId="453" priority="141">
      <formula>$U$9="内訳"</formula>
    </cfRule>
  </conditionalFormatting>
  <conditionalFormatting sqref="Y34">
    <cfRule type="containsBlanks" dxfId="452" priority="144" stopIfTrue="1">
      <formula>LEN(TRIM(Y34))=0</formula>
    </cfRule>
  </conditionalFormatting>
  <conditionalFormatting sqref="Y35">
    <cfRule type="expression" dxfId="451" priority="149">
      <formula>$Y35&lt;&gt;""</formula>
    </cfRule>
    <cfRule type="expression" dxfId="450" priority="150">
      <formula>U35="　"</formula>
    </cfRule>
    <cfRule type="expression" dxfId="449" priority="151" stopIfTrue="1">
      <formula>$U35="教科名"</formula>
    </cfRule>
  </conditionalFormatting>
  <conditionalFormatting sqref="Y35:AN35">
    <cfRule type="expression" dxfId="448" priority="140">
      <formula>OR($U35="特別活動名",$U35="その他の場合")</formula>
    </cfRule>
  </conditionalFormatting>
  <conditionalFormatting sqref="E42">
    <cfRule type="containsBlanks" dxfId="447" priority="135" stopIfTrue="1">
      <formula>LEN(TRIM(E42))=0</formula>
    </cfRule>
  </conditionalFormatting>
  <conditionalFormatting sqref="E46 AI41">
    <cfRule type="containsBlanks" dxfId="446" priority="136" stopIfTrue="1">
      <formula>LEN(TRIM(E41))=0</formula>
    </cfRule>
  </conditionalFormatting>
  <conditionalFormatting sqref="G43">
    <cfRule type="containsBlanks" dxfId="445" priority="133" stopIfTrue="1">
      <formula>LEN(TRIM(G43))=0</formula>
    </cfRule>
  </conditionalFormatting>
  <conditionalFormatting sqref="U42">
    <cfRule type="expression" dxfId="444" priority="131">
      <formula>U42&lt;&gt;"　"</formula>
    </cfRule>
  </conditionalFormatting>
  <conditionalFormatting sqref="U44">
    <cfRule type="expression" dxfId="443" priority="129">
      <formula>$U$9="内訳"</formula>
    </cfRule>
  </conditionalFormatting>
  <conditionalFormatting sqref="Y41">
    <cfRule type="containsBlanks" dxfId="442" priority="132" stopIfTrue="1">
      <formula>LEN(TRIM(Y41))=0</formula>
    </cfRule>
  </conditionalFormatting>
  <conditionalFormatting sqref="Y42">
    <cfRule type="expression" dxfId="441" priority="137">
      <formula>$Y42&lt;&gt;""</formula>
    </cfRule>
    <cfRule type="expression" dxfId="440" priority="138">
      <formula>U42="　"</formula>
    </cfRule>
    <cfRule type="expression" dxfId="439" priority="139" stopIfTrue="1">
      <formula>$U42="教科名"</formula>
    </cfRule>
  </conditionalFormatting>
  <conditionalFormatting sqref="Y42:AN42">
    <cfRule type="expression" dxfId="438" priority="128">
      <formula>OR($U42="特別活動名",$U42="その他の場合")</formula>
    </cfRule>
  </conditionalFormatting>
  <conditionalFormatting sqref="E49">
    <cfRule type="containsBlanks" dxfId="437" priority="123" stopIfTrue="1">
      <formula>LEN(TRIM(E49))=0</formula>
    </cfRule>
  </conditionalFormatting>
  <conditionalFormatting sqref="E53 AI48">
    <cfRule type="containsBlanks" dxfId="436" priority="124" stopIfTrue="1">
      <formula>LEN(TRIM(E48))=0</formula>
    </cfRule>
  </conditionalFormatting>
  <conditionalFormatting sqref="U49">
    <cfRule type="expression" dxfId="435" priority="119">
      <formula>U49&lt;&gt;"　"</formula>
    </cfRule>
  </conditionalFormatting>
  <conditionalFormatting sqref="U51">
    <cfRule type="expression" dxfId="434" priority="117">
      <formula>$U$9="内訳"</formula>
    </cfRule>
  </conditionalFormatting>
  <conditionalFormatting sqref="Y48">
    <cfRule type="containsBlanks" dxfId="433" priority="120" stopIfTrue="1">
      <formula>LEN(TRIM(Y48))=0</formula>
    </cfRule>
  </conditionalFormatting>
  <conditionalFormatting sqref="Y49">
    <cfRule type="expression" dxfId="432" priority="125">
      <formula>$Y49&lt;&gt;""</formula>
    </cfRule>
    <cfRule type="expression" dxfId="431" priority="126">
      <formula>U49="　"</formula>
    </cfRule>
    <cfRule type="expression" dxfId="430" priority="127" stopIfTrue="1">
      <formula>$U49="教科名"</formula>
    </cfRule>
  </conditionalFormatting>
  <conditionalFormatting sqref="Y49:AN49">
    <cfRule type="expression" dxfId="429" priority="116">
      <formula>OR($U49="特別活動名",$U49="その他の場合")</formula>
    </cfRule>
  </conditionalFormatting>
  <conditionalFormatting sqref="E56">
    <cfRule type="containsBlanks" dxfId="428" priority="111" stopIfTrue="1">
      <formula>LEN(TRIM(E56))=0</formula>
    </cfRule>
  </conditionalFormatting>
  <conditionalFormatting sqref="E60 AI55">
    <cfRule type="containsBlanks" dxfId="427" priority="112" stopIfTrue="1">
      <formula>LEN(TRIM(E55))=0</formula>
    </cfRule>
  </conditionalFormatting>
  <conditionalFormatting sqref="G57">
    <cfRule type="containsBlanks" dxfId="426" priority="109" stopIfTrue="1">
      <formula>LEN(TRIM(G57))=0</formula>
    </cfRule>
  </conditionalFormatting>
  <conditionalFormatting sqref="U56">
    <cfRule type="expression" dxfId="425" priority="107">
      <formula>U56&lt;&gt;"　"</formula>
    </cfRule>
  </conditionalFormatting>
  <conditionalFormatting sqref="U58">
    <cfRule type="expression" dxfId="424" priority="105">
      <formula>$U$9="内訳"</formula>
    </cfRule>
  </conditionalFormatting>
  <conditionalFormatting sqref="Y55">
    <cfRule type="containsBlanks" dxfId="423" priority="108" stopIfTrue="1">
      <formula>LEN(TRIM(Y55))=0</formula>
    </cfRule>
  </conditionalFormatting>
  <conditionalFormatting sqref="Y56">
    <cfRule type="expression" dxfId="422" priority="113">
      <formula>$Y56&lt;&gt;""</formula>
    </cfRule>
    <cfRule type="expression" dxfId="421" priority="114">
      <formula>U56="　"</formula>
    </cfRule>
    <cfRule type="expression" dxfId="420" priority="115" stopIfTrue="1">
      <formula>$U56="教科名"</formula>
    </cfRule>
  </conditionalFormatting>
  <conditionalFormatting sqref="Y56:AN56">
    <cfRule type="expression" dxfId="419" priority="104">
      <formula>OR($U56="特別活動名",$U56="その他の場合")</formula>
    </cfRule>
  </conditionalFormatting>
  <conditionalFormatting sqref="E63">
    <cfRule type="containsBlanks" dxfId="418" priority="99" stopIfTrue="1">
      <formula>LEN(TRIM(E63))=0</formula>
    </cfRule>
  </conditionalFormatting>
  <conditionalFormatting sqref="E67 AI62">
    <cfRule type="containsBlanks" dxfId="417" priority="100" stopIfTrue="1">
      <formula>LEN(TRIM(E62))=0</formula>
    </cfRule>
  </conditionalFormatting>
  <conditionalFormatting sqref="G64">
    <cfRule type="containsBlanks" dxfId="416" priority="97" stopIfTrue="1">
      <formula>LEN(TRIM(G64))=0</formula>
    </cfRule>
  </conditionalFormatting>
  <conditionalFormatting sqref="U63">
    <cfRule type="expression" dxfId="415" priority="95">
      <formula>U63&lt;&gt;"　"</formula>
    </cfRule>
  </conditionalFormatting>
  <conditionalFormatting sqref="U65">
    <cfRule type="expression" dxfId="414" priority="93">
      <formula>$U$9="内訳"</formula>
    </cfRule>
  </conditionalFormatting>
  <conditionalFormatting sqref="Y62">
    <cfRule type="containsBlanks" dxfId="413" priority="96" stopIfTrue="1">
      <formula>LEN(TRIM(Y62))=0</formula>
    </cfRule>
  </conditionalFormatting>
  <conditionalFormatting sqref="Y63">
    <cfRule type="expression" dxfId="412" priority="101">
      <formula>$Y63&lt;&gt;""</formula>
    </cfRule>
    <cfRule type="expression" dxfId="411" priority="102">
      <formula>U63="　"</formula>
    </cfRule>
    <cfRule type="expression" dxfId="410" priority="103" stopIfTrue="1">
      <formula>$U63="教科名"</formula>
    </cfRule>
  </conditionalFormatting>
  <conditionalFormatting sqref="Y63:AN63">
    <cfRule type="expression" dxfId="409" priority="92">
      <formula>OR($U63="特別活動名",$U63="その他の場合")</formula>
    </cfRule>
  </conditionalFormatting>
  <conditionalFormatting sqref="E70">
    <cfRule type="containsBlanks" dxfId="408" priority="87" stopIfTrue="1">
      <formula>LEN(TRIM(E70))=0</formula>
    </cfRule>
  </conditionalFormatting>
  <conditionalFormatting sqref="G71">
    <cfRule type="containsBlanks" dxfId="407" priority="85" stopIfTrue="1">
      <formula>LEN(TRIM(G71))=0</formula>
    </cfRule>
  </conditionalFormatting>
  <conditionalFormatting sqref="U70">
    <cfRule type="expression" dxfId="406" priority="83">
      <formula>U70&lt;&gt;"　"</formula>
    </cfRule>
  </conditionalFormatting>
  <conditionalFormatting sqref="U72">
    <cfRule type="expression" dxfId="405" priority="81">
      <formula>$U$9="内訳"</formula>
    </cfRule>
  </conditionalFormatting>
  <conditionalFormatting sqref="Y69">
    <cfRule type="containsBlanks" dxfId="404" priority="84" stopIfTrue="1">
      <formula>LEN(TRIM(Y69))=0</formula>
    </cfRule>
  </conditionalFormatting>
  <conditionalFormatting sqref="Y70">
    <cfRule type="expression" dxfId="403" priority="89">
      <formula>$Y70&lt;&gt;""</formula>
    </cfRule>
    <cfRule type="expression" dxfId="402" priority="90">
      <formula>U70="　"</formula>
    </cfRule>
    <cfRule type="expression" dxfId="401" priority="91" stopIfTrue="1">
      <formula>$U70="教科名"</formula>
    </cfRule>
  </conditionalFormatting>
  <conditionalFormatting sqref="Y70:AN70">
    <cfRule type="expression" dxfId="400" priority="80">
      <formula>OR($U70="特別活動名",$U70="その他の場合")</formula>
    </cfRule>
  </conditionalFormatting>
  <conditionalFormatting sqref="E77">
    <cfRule type="containsBlanks" dxfId="399" priority="75" stopIfTrue="1">
      <formula>LEN(TRIM(E77))=0</formula>
    </cfRule>
  </conditionalFormatting>
  <conditionalFormatting sqref="E81 AI76">
    <cfRule type="containsBlanks" dxfId="398" priority="76" stopIfTrue="1">
      <formula>LEN(TRIM(E76))=0</formula>
    </cfRule>
  </conditionalFormatting>
  <conditionalFormatting sqref="G78">
    <cfRule type="containsBlanks" dxfId="397" priority="73" stopIfTrue="1">
      <formula>LEN(TRIM(G78))=0</formula>
    </cfRule>
  </conditionalFormatting>
  <conditionalFormatting sqref="U77">
    <cfRule type="expression" dxfId="396" priority="71">
      <formula>U77&lt;&gt;"　"</formula>
    </cfRule>
  </conditionalFormatting>
  <conditionalFormatting sqref="U79">
    <cfRule type="expression" dxfId="395" priority="69">
      <formula>$U$9="内訳"</formula>
    </cfRule>
  </conditionalFormatting>
  <conditionalFormatting sqref="Y76">
    <cfRule type="containsBlanks" dxfId="394" priority="72" stopIfTrue="1">
      <formula>LEN(TRIM(Y76))=0</formula>
    </cfRule>
  </conditionalFormatting>
  <conditionalFormatting sqref="Y77">
    <cfRule type="expression" dxfId="393" priority="77">
      <formula>$Y77&lt;&gt;""</formula>
    </cfRule>
    <cfRule type="expression" dxfId="392" priority="78">
      <formula>U77="　"</formula>
    </cfRule>
    <cfRule type="expression" dxfId="391" priority="79" stopIfTrue="1">
      <formula>$U77="教科名"</formula>
    </cfRule>
  </conditionalFormatting>
  <conditionalFormatting sqref="Y77:AN77">
    <cfRule type="expression" dxfId="390" priority="68">
      <formula>OR($U77="特別活動名",$U77="その他の場合")</formula>
    </cfRule>
  </conditionalFormatting>
  <conditionalFormatting sqref="E84">
    <cfRule type="containsBlanks" dxfId="389" priority="63" stopIfTrue="1">
      <formula>LEN(TRIM(E84))=0</formula>
    </cfRule>
  </conditionalFormatting>
  <conditionalFormatting sqref="E88 AI83">
    <cfRule type="containsBlanks" dxfId="388" priority="64" stopIfTrue="1">
      <formula>LEN(TRIM(E83))=0</formula>
    </cfRule>
  </conditionalFormatting>
  <conditionalFormatting sqref="G85">
    <cfRule type="containsBlanks" dxfId="387" priority="61" stopIfTrue="1">
      <formula>LEN(TRIM(G85))=0</formula>
    </cfRule>
  </conditionalFormatting>
  <conditionalFormatting sqref="U84">
    <cfRule type="expression" dxfId="386" priority="59">
      <formula>U84&lt;&gt;"　"</formula>
    </cfRule>
  </conditionalFormatting>
  <conditionalFormatting sqref="U86">
    <cfRule type="expression" dxfId="385" priority="57">
      <formula>$U$9="内訳"</formula>
    </cfRule>
  </conditionalFormatting>
  <conditionalFormatting sqref="Y83">
    <cfRule type="containsBlanks" dxfId="384" priority="60" stopIfTrue="1">
      <formula>LEN(TRIM(Y83))=0</formula>
    </cfRule>
  </conditionalFormatting>
  <conditionalFormatting sqref="Y84">
    <cfRule type="expression" dxfId="383" priority="65">
      <formula>$Y84&lt;&gt;""</formula>
    </cfRule>
    <cfRule type="expression" dxfId="382" priority="66">
      <formula>U84="　"</formula>
    </cfRule>
    <cfRule type="expression" dxfId="381" priority="67" stopIfTrue="1">
      <formula>$U84="教科名"</formula>
    </cfRule>
  </conditionalFormatting>
  <conditionalFormatting sqref="Y84:AN84">
    <cfRule type="expression" dxfId="380" priority="56">
      <formula>OR($U84="特別活動名",$U84="その他の場合")</formula>
    </cfRule>
  </conditionalFormatting>
  <conditionalFormatting sqref="E16">
    <cfRule type="containsBlanks" dxfId="379" priority="55" stopIfTrue="1">
      <formula>LEN(TRIM(E16))=0</formula>
    </cfRule>
  </conditionalFormatting>
  <conditionalFormatting sqref="E23">
    <cfRule type="containsBlanks" dxfId="378" priority="54" stopIfTrue="1">
      <formula>LEN(TRIM(E23))=0</formula>
    </cfRule>
  </conditionalFormatting>
  <conditionalFormatting sqref="E30">
    <cfRule type="containsBlanks" dxfId="377" priority="53" stopIfTrue="1">
      <formula>LEN(TRIM(E30))=0</formula>
    </cfRule>
  </conditionalFormatting>
  <conditionalFormatting sqref="E37">
    <cfRule type="containsBlanks" dxfId="376" priority="52" stopIfTrue="1">
      <formula>LEN(TRIM(E37))=0</formula>
    </cfRule>
  </conditionalFormatting>
  <conditionalFormatting sqref="E44">
    <cfRule type="containsBlanks" dxfId="375" priority="51" stopIfTrue="1">
      <formula>LEN(TRIM(E44))=0</formula>
    </cfRule>
  </conditionalFormatting>
  <conditionalFormatting sqref="E51">
    <cfRule type="containsBlanks" dxfId="374" priority="50" stopIfTrue="1">
      <formula>LEN(TRIM(E51))=0</formula>
    </cfRule>
  </conditionalFormatting>
  <conditionalFormatting sqref="E58">
    <cfRule type="containsBlanks" dxfId="373" priority="49" stopIfTrue="1">
      <formula>LEN(TRIM(E58))=0</formula>
    </cfRule>
  </conditionalFormatting>
  <conditionalFormatting sqref="E65">
    <cfRule type="containsBlanks" dxfId="372" priority="48" stopIfTrue="1">
      <formula>LEN(TRIM(E65))=0</formula>
    </cfRule>
  </conditionalFormatting>
  <conditionalFormatting sqref="E72">
    <cfRule type="containsBlanks" dxfId="371" priority="47" stopIfTrue="1">
      <formula>LEN(TRIM(E72))=0</formula>
    </cfRule>
  </conditionalFormatting>
  <conditionalFormatting sqref="E79">
    <cfRule type="containsBlanks" dxfId="370" priority="46" stopIfTrue="1">
      <formula>LEN(TRIM(E79))=0</formula>
    </cfRule>
  </conditionalFormatting>
  <conditionalFormatting sqref="E86">
    <cfRule type="containsBlanks" dxfId="369" priority="45" stopIfTrue="1">
      <formula>LEN(TRIM(E86))=0</formula>
    </cfRule>
  </conditionalFormatting>
  <conditionalFormatting sqref="Y23">
    <cfRule type="expression" dxfId="368" priority="43">
      <formula>$U$9="　"</formula>
    </cfRule>
    <cfRule type="containsBlanks" dxfId="367" priority="44" stopIfTrue="1">
      <formula>LEN(TRIM(Y23))=0</formula>
    </cfRule>
  </conditionalFormatting>
  <conditionalFormatting sqref="Y30">
    <cfRule type="expression" dxfId="366" priority="41">
      <formula>$U$9="　"</formula>
    </cfRule>
    <cfRule type="containsBlanks" dxfId="365" priority="42" stopIfTrue="1">
      <formula>LEN(TRIM(Y30))=0</formula>
    </cfRule>
  </conditionalFormatting>
  <conditionalFormatting sqref="Y37">
    <cfRule type="expression" dxfId="364" priority="39">
      <formula>$U$9="　"</formula>
    </cfRule>
    <cfRule type="containsBlanks" dxfId="363" priority="40" stopIfTrue="1">
      <formula>LEN(TRIM(Y37))=0</formula>
    </cfRule>
  </conditionalFormatting>
  <conditionalFormatting sqref="Y44">
    <cfRule type="expression" dxfId="362" priority="37">
      <formula>$U$9="　"</formula>
    </cfRule>
    <cfRule type="containsBlanks" dxfId="361" priority="38" stopIfTrue="1">
      <formula>LEN(TRIM(Y44))=0</formula>
    </cfRule>
  </conditionalFormatting>
  <conditionalFormatting sqref="Y51">
    <cfRule type="expression" dxfId="360" priority="35">
      <formula>$U$9="　"</formula>
    </cfRule>
    <cfRule type="containsBlanks" dxfId="359" priority="36" stopIfTrue="1">
      <formula>LEN(TRIM(Y51))=0</formula>
    </cfRule>
  </conditionalFormatting>
  <conditionalFormatting sqref="Y58">
    <cfRule type="expression" dxfId="358" priority="33">
      <formula>$U$9="　"</formula>
    </cfRule>
    <cfRule type="containsBlanks" dxfId="357" priority="34" stopIfTrue="1">
      <formula>LEN(TRIM(Y58))=0</formula>
    </cfRule>
  </conditionalFormatting>
  <conditionalFormatting sqref="Y65">
    <cfRule type="expression" dxfId="356" priority="31">
      <formula>$U$9="　"</formula>
    </cfRule>
    <cfRule type="containsBlanks" dxfId="355" priority="32" stopIfTrue="1">
      <formula>LEN(TRIM(Y65))=0</formula>
    </cfRule>
  </conditionalFormatting>
  <conditionalFormatting sqref="Y72">
    <cfRule type="expression" dxfId="354" priority="29">
      <formula>$U$9="　"</formula>
    </cfRule>
    <cfRule type="containsBlanks" dxfId="353" priority="30" stopIfTrue="1">
      <formula>LEN(TRIM(Y72))=0</formula>
    </cfRule>
  </conditionalFormatting>
  <conditionalFormatting sqref="Y79">
    <cfRule type="expression" dxfId="352" priority="27">
      <formula>$U$9="　"</formula>
    </cfRule>
    <cfRule type="containsBlanks" dxfId="351" priority="28" stopIfTrue="1">
      <formula>LEN(TRIM(Y79))=0</formula>
    </cfRule>
  </conditionalFormatting>
  <conditionalFormatting sqref="Y86">
    <cfRule type="expression" dxfId="350" priority="25">
      <formula>$U$9="　"</formula>
    </cfRule>
    <cfRule type="containsBlanks" dxfId="349" priority="26" stopIfTrue="1">
      <formula>LEN(TRIM(Y86))=0</formula>
    </cfRule>
  </conditionalFormatting>
  <conditionalFormatting sqref="Y16">
    <cfRule type="expression" dxfId="348" priority="23">
      <formula>$U$9="　"</formula>
    </cfRule>
    <cfRule type="containsBlanks" dxfId="347" priority="24" stopIfTrue="1">
      <formula>LEN(TRIM(Y16))=0</formula>
    </cfRule>
  </conditionalFormatting>
  <conditionalFormatting sqref="E13">
    <cfRule type="containsBlanks" dxfId="10" priority="11" stopIfTrue="1">
      <formula>LEN(TRIM(E13))=0</formula>
    </cfRule>
  </conditionalFormatting>
  <conditionalFormatting sqref="E20">
    <cfRule type="containsBlanks" dxfId="9" priority="10" stopIfTrue="1">
      <formula>LEN(TRIM(E20))=0</formula>
    </cfRule>
  </conditionalFormatting>
  <conditionalFormatting sqref="E27">
    <cfRule type="containsBlanks" dxfId="8" priority="9" stopIfTrue="1">
      <formula>LEN(TRIM(E27))=0</formula>
    </cfRule>
  </conditionalFormatting>
  <conditionalFormatting sqref="E34">
    <cfRule type="containsBlanks" dxfId="7" priority="8" stopIfTrue="1">
      <formula>LEN(TRIM(E34))=0</formula>
    </cfRule>
  </conditionalFormatting>
  <conditionalFormatting sqref="E41">
    <cfRule type="containsBlanks" dxfId="6" priority="7" stopIfTrue="1">
      <formula>LEN(TRIM(E41))=0</formula>
    </cfRule>
  </conditionalFormatting>
  <conditionalFormatting sqref="E48">
    <cfRule type="containsBlanks" dxfId="5" priority="6" stopIfTrue="1">
      <formula>LEN(TRIM(E48))=0</formula>
    </cfRule>
  </conditionalFormatting>
  <conditionalFormatting sqref="E55">
    <cfRule type="containsBlanks" dxfId="4" priority="5" stopIfTrue="1">
      <formula>LEN(TRIM(E55))=0</formula>
    </cfRule>
  </conditionalFormatting>
  <conditionalFormatting sqref="E62">
    <cfRule type="containsBlanks" dxfId="3" priority="4" stopIfTrue="1">
      <formula>LEN(TRIM(E62))=0</formula>
    </cfRule>
  </conditionalFormatting>
  <conditionalFormatting sqref="E69">
    <cfRule type="containsBlanks" dxfId="2" priority="3" stopIfTrue="1">
      <formula>LEN(TRIM(E69))=0</formula>
    </cfRule>
  </conditionalFormatting>
  <conditionalFormatting sqref="E76">
    <cfRule type="containsBlanks" dxfId="1" priority="2" stopIfTrue="1">
      <formula>LEN(TRIM(E76))=0</formula>
    </cfRule>
  </conditionalFormatting>
  <conditionalFormatting sqref="E83">
    <cfRule type="containsBlanks" dxfId="0" priority="1" stopIfTrue="1">
      <formula>LEN(TRIM(E83))=0</formula>
    </cfRule>
  </conditionalFormatting>
  <dataValidations xWindow="365" yWindow="420" count="7">
    <dataValidation imeMode="halfAlpha" allowBlank="1" showInputMessage="1" showErrorMessage="1" sqref="G8 G71 G78 G15 G22 G29 G36 G43 G50 G57 G64 G85"/>
    <dataValidation type="list" allowBlank="1" showInputMessage="1" showErrorMessage="1" promptTitle="実施時間" prompt="実施時間帯が未定の場合は「未定」としてください。" sqref="Y6 Y69 Y76 Y13 Y20 Y27 Y34 Y41 Y48 Y55 Y62 Y83">
      <formula1>"午前,午後,午前と午後,未定"</formula1>
    </dataValidation>
    <dataValidation type="list" allowBlank="1" showInputMessage="1" showErrorMessage="1" sqref="E7 E63 E70 E77 E14 E21 E28 E35 E42 E49 E56 E84">
      <formula1>教科の位置付け</formula1>
    </dataValidation>
    <dataValidation type="list" allowBlank="1" sqref="Y7:AN7 Y77:AN77 Y14:AN14 Y21:AN21 Y28:AN28 Y35:AN35 Y42:AN42 Y49:AN49 Y56:AN56 Y63:AN63 Y70:AN70 Y84:AN84">
      <formula1>INDIRECT(U7)</formula1>
    </dataValidation>
    <dataValidation type="list" allowBlank="1" showInputMessage="1" showErrorMessage="1" promptTitle="参加児童/生徒" prompt="「学年単位」「学級単位」「その他」を選択する場合は、必ず右欄に内訳を記入してください。" sqref="E9:T9 E16:T16 E23:T23 E30:T30 E37:T37 E44:T44 E51:T51 E58:T58 E65:T65 E72:T72 E79:T79 E86:T86">
      <formula1>生徒単位</formula1>
    </dataValidation>
    <dataValidation type="list" allowBlank="1" showInputMessage="1" error="入力文字が長すぎます。簡素にご記入ください" promptTitle="内訳" prompt="学年単位：対象の学年_x000a_学級単位：1年1組等をご記入ください_x000a_その他：詳細をご記入ください" sqref="Y9:AN9 Y23:AN23 Y30:AN30 Y37:AN37 Y44:AN44 Y51:AN51 Y58:AN58 Y65:AN65 Y72:AN72 Y79:AN79 Y86:AN86 Y16:AN16">
      <formula1>INDIRECT($E9)</formula1>
    </dataValidation>
    <dataValidation type="date" errorStyle="warning" imeMode="halfAlpha" allowBlank="1" showInputMessage="1" showErrorMessage="1" error="「2025/5/1～2026/1/30」の期間内で入力してください。" promptTitle="実施日時" prompt="「2025/～（1月以降に実施希望の場合は「2026/～」）」から入力してください。" sqref="E6:T6 E13:T13 E20:T20 E27:T27 E34:T34 E41:T41 E48:T48 E55:T55 E62:T62 E69:T69 E76:T76 E83:T83">
      <formula1>DATE(2025,5,1)</formula1>
      <formula2>DATE(2026,1,30)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Width="0" fitToHeight="0" orientation="portrait" r:id="rId1"/>
  <rowBreaks count="1" manualBreakCount="1">
    <brk id="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N347"/>
  <sheetViews>
    <sheetView showGridLines="0" view="pageBreakPreview" zoomScale="85" zoomScaleNormal="85" zoomScaleSheetLayoutView="85" workbookViewId="0">
      <selection activeCell="AC59" sqref="AC59"/>
    </sheetView>
  </sheetViews>
  <sheetFormatPr defaultColWidth="3.109375" defaultRowHeight="20.399999999999999" x14ac:dyDescent="0.4"/>
  <cols>
    <col min="1" max="1" width="15.109375" style="2" customWidth="1"/>
    <col min="2" max="2" width="7.6640625" style="2" customWidth="1"/>
    <col min="3" max="3" width="4.44140625" style="2" customWidth="1"/>
    <col min="4" max="4" width="3.109375" style="2" customWidth="1"/>
    <col min="5" max="5" width="7.6640625" style="2" customWidth="1"/>
    <col min="6" max="7" width="3.109375" style="2"/>
    <col min="8" max="8" width="7.6640625" style="2" customWidth="1"/>
    <col min="9" max="9" width="3.109375" style="2"/>
    <col min="10" max="10" width="3.109375" style="2" customWidth="1"/>
    <col min="11" max="11" width="7.6640625" style="2" customWidth="1"/>
    <col min="12" max="12" width="3.109375" style="2" customWidth="1"/>
    <col min="13" max="13" width="3.109375" style="2"/>
    <col min="14" max="14" width="7.6640625" style="2" customWidth="1"/>
    <col min="15" max="15" width="3.109375" style="2"/>
    <col min="16" max="16" width="3.109375" style="2" customWidth="1"/>
    <col min="17" max="17" width="7.6640625" style="2" customWidth="1"/>
    <col min="18" max="18" width="3.109375" style="2"/>
    <col min="19" max="19" width="3.109375" style="2" customWidth="1"/>
    <col min="20" max="20" width="7.6640625" style="2" customWidth="1"/>
    <col min="21" max="22" width="3.109375" style="2" customWidth="1"/>
    <col min="23" max="23" width="7.6640625" style="2" customWidth="1"/>
    <col min="24" max="25" width="3.109375" style="2" customWidth="1"/>
    <col min="26" max="26" width="7.6640625" style="2" customWidth="1"/>
    <col min="27" max="27" width="3.109375" style="2"/>
    <col min="28" max="28" width="3.109375" style="2" customWidth="1"/>
    <col min="29" max="29" width="7.6640625" style="2" customWidth="1"/>
    <col min="30" max="31" width="3.109375" style="2"/>
    <col min="32" max="32" width="7.6640625" style="2" customWidth="1"/>
    <col min="33" max="34" width="3.109375" style="2"/>
    <col min="35" max="35" width="7.6640625" style="2" customWidth="1"/>
    <col min="36" max="37" width="3.109375" style="2"/>
    <col min="38" max="38" width="10" style="2" hidden="1" customWidth="1"/>
    <col min="39" max="39" width="7.33203125" style="2" hidden="1" customWidth="1"/>
    <col min="40" max="40" width="6.77734375" style="2" bestFit="1" customWidth="1"/>
    <col min="41" max="16384" width="3.109375" style="2"/>
  </cols>
  <sheetData>
    <row r="1" spans="1:40" s="71" customFormat="1" ht="23.95" customHeight="1" x14ac:dyDescent="0.4">
      <c r="B1" s="26"/>
      <c r="Y1" s="46" t="s">
        <v>377</v>
      </c>
      <c r="Z1" s="430">
        <f>【様式１】応募校調書!$E$6</f>
        <v>0</v>
      </c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</row>
    <row r="2" spans="1:40" ht="21.25" customHeight="1" x14ac:dyDescent="0.4">
      <c r="A2" s="81" t="s">
        <v>21</v>
      </c>
      <c r="B2" s="500" t="s">
        <v>713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</row>
    <row r="3" spans="1:40" ht="21.25" customHeight="1" x14ac:dyDescent="0.4">
      <c r="A3" s="72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</row>
    <row r="4" spans="1:40" ht="8.5" customHeight="1" x14ac:dyDescent="0.4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AC4" s="2" ph="1"/>
      <c r="AD4" s="2" ph="1"/>
    </row>
    <row r="5" spans="1:40" ht="21.25" customHeight="1" x14ac:dyDescent="0.4">
      <c r="A5" s="205" t="s">
        <v>15</v>
      </c>
      <c r="B5" s="104" t="s">
        <v>382</v>
      </c>
      <c r="C5" s="454">
        <f>COUNTIF(B10:AK10,"●")</f>
        <v>0</v>
      </c>
      <c r="D5" s="454"/>
      <c r="E5" s="68" t="s">
        <v>16</v>
      </c>
      <c r="F5"/>
      <c r="G5"/>
      <c r="H5"/>
      <c r="I5"/>
      <c r="J5"/>
      <c r="K5"/>
      <c r="L5"/>
      <c r="M5"/>
      <c r="N5"/>
    </row>
    <row r="6" spans="1:40" ht="7.5" customHeight="1" x14ac:dyDescent="0.4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AC6" s="2" ph="1"/>
      <c r="AD6" s="2" ph="1"/>
    </row>
    <row r="7" spans="1:40" ht="18.7" customHeight="1" thickBot="1" x14ac:dyDescent="0.5">
      <c r="A7" s="501" t="s">
        <v>496</v>
      </c>
      <c r="B7" s="501"/>
      <c r="C7" s="501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1"/>
      <c r="X7" s="501"/>
      <c r="AC7" s="2" ph="1"/>
      <c r="AD7" s="2" ph="1"/>
    </row>
    <row r="8" spans="1:40" ht="21.75" customHeight="1" x14ac:dyDescent="0.4">
      <c r="A8" s="502" t="s">
        <v>443</v>
      </c>
      <c r="B8" s="505" t="s">
        <v>473</v>
      </c>
      <c r="C8" s="506"/>
      <c r="D8" s="506"/>
      <c r="E8" s="506"/>
      <c r="F8" s="506"/>
      <c r="G8" s="506"/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6"/>
      <c r="S8" s="506"/>
      <c r="T8" s="506"/>
      <c r="U8" s="506"/>
      <c r="V8" s="506"/>
      <c r="W8" s="506"/>
      <c r="X8" s="506"/>
      <c r="Y8" s="506"/>
      <c r="Z8" s="506"/>
      <c r="AA8" s="506"/>
      <c r="AB8" s="506"/>
      <c r="AC8" s="506"/>
      <c r="AD8" s="506"/>
      <c r="AE8" s="506"/>
      <c r="AF8" s="506"/>
      <c r="AG8" s="506"/>
      <c r="AH8" s="506"/>
      <c r="AI8" s="506"/>
      <c r="AJ8" s="506"/>
      <c r="AK8" s="507"/>
    </row>
    <row r="9" spans="1:40" ht="21.75" customHeight="1" x14ac:dyDescent="0.4">
      <c r="A9" s="503"/>
      <c r="B9" s="508" t="s">
        <v>571</v>
      </c>
      <c r="C9" s="509"/>
      <c r="D9" s="510"/>
      <c r="E9" s="508" t="s">
        <v>572</v>
      </c>
      <c r="F9" s="509"/>
      <c r="G9" s="510"/>
      <c r="H9" s="508" t="s">
        <v>573</v>
      </c>
      <c r="I9" s="509"/>
      <c r="J9" s="510"/>
      <c r="K9" s="508" t="s">
        <v>574</v>
      </c>
      <c r="L9" s="509"/>
      <c r="M9" s="510"/>
      <c r="N9" s="508" t="s">
        <v>575</v>
      </c>
      <c r="O9" s="509"/>
      <c r="P9" s="510"/>
      <c r="Q9" s="508" t="s">
        <v>576</v>
      </c>
      <c r="R9" s="509"/>
      <c r="S9" s="510"/>
      <c r="T9" s="508" t="s">
        <v>577</v>
      </c>
      <c r="U9" s="509"/>
      <c r="V9" s="510"/>
      <c r="W9" s="508" t="s">
        <v>578</v>
      </c>
      <c r="X9" s="509"/>
      <c r="Y9" s="510"/>
      <c r="Z9" s="508" t="s">
        <v>579</v>
      </c>
      <c r="AA9" s="509"/>
      <c r="AB9" s="510"/>
      <c r="AC9" s="508" t="s">
        <v>580</v>
      </c>
      <c r="AD9" s="509"/>
      <c r="AE9" s="510"/>
      <c r="AF9" s="508" t="s">
        <v>581</v>
      </c>
      <c r="AG9" s="509"/>
      <c r="AH9" s="510"/>
      <c r="AI9" s="508" t="s">
        <v>582</v>
      </c>
      <c r="AJ9" s="509"/>
      <c r="AK9" s="510"/>
    </row>
    <row r="10" spans="1:40" ht="19.55" hidden="1" x14ac:dyDescent="0.4">
      <c r="A10" s="503"/>
      <c r="B10" s="433" t="str">
        <f>IF(B11="","","●")</f>
        <v/>
      </c>
      <c r="C10" s="434"/>
      <c r="D10" s="435"/>
      <c r="E10" s="433" t="str">
        <f t="shared" ref="E10" si="0">IF(E11="","","●")</f>
        <v/>
      </c>
      <c r="F10" s="434"/>
      <c r="G10" s="435"/>
      <c r="H10" s="433" t="str">
        <f t="shared" ref="H10" si="1">IF(H11="","","●")</f>
        <v/>
      </c>
      <c r="I10" s="434"/>
      <c r="J10" s="435"/>
      <c r="K10" s="433" t="str">
        <f t="shared" ref="K10" si="2">IF(K11="","","●")</f>
        <v/>
      </c>
      <c r="L10" s="434"/>
      <c r="M10" s="435"/>
      <c r="N10" s="433" t="str">
        <f t="shared" ref="N10" si="3">IF(N11="","","●")</f>
        <v/>
      </c>
      <c r="O10" s="434"/>
      <c r="P10" s="435"/>
      <c r="Q10" s="433" t="str">
        <f t="shared" ref="Q10" si="4">IF(Q11="","","●")</f>
        <v/>
      </c>
      <c r="R10" s="434"/>
      <c r="S10" s="435"/>
      <c r="T10" s="433" t="str">
        <f t="shared" ref="T10" si="5">IF(T11="","","●")</f>
        <v/>
      </c>
      <c r="U10" s="434"/>
      <c r="V10" s="435"/>
      <c r="W10" s="433" t="str">
        <f t="shared" ref="W10" si="6">IF(W11="","","●")</f>
        <v/>
      </c>
      <c r="X10" s="434"/>
      <c r="Y10" s="435"/>
      <c r="Z10" s="433" t="str">
        <f t="shared" ref="Z10" si="7">IF(Z11="","","●")</f>
        <v/>
      </c>
      <c r="AA10" s="434"/>
      <c r="AB10" s="435"/>
      <c r="AC10" s="433" t="str">
        <f t="shared" ref="AC10" si="8">IF(AC11="","","●")</f>
        <v/>
      </c>
      <c r="AD10" s="434"/>
      <c r="AE10" s="435"/>
      <c r="AF10" s="433" t="str">
        <f t="shared" ref="AF10" si="9">IF(AF11="","","●")</f>
        <v/>
      </c>
      <c r="AG10" s="434"/>
      <c r="AH10" s="435"/>
      <c r="AI10" s="433" t="str">
        <f t="shared" ref="AI10" si="10">IF(AI11="","","●")</f>
        <v/>
      </c>
      <c r="AJ10" s="434"/>
      <c r="AK10" s="435"/>
    </row>
    <row r="11" spans="1:40" ht="23.3" customHeight="1" x14ac:dyDescent="0.4">
      <c r="A11" s="504"/>
      <c r="B11" s="488" t="str">
        <f>IF(【様式３】実施希望調書!$E$6="","",【様式３】実施希望調書!$E$6)</f>
        <v/>
      </c>
      <c r="C11" s="489"/>
      <c r="D11" s="490"/>
      <c r="E11" s="488" t="str">
        <f>IF(【様式３】実施希望調書!$E$13="","",【様式３】実施希望調書!$E$13)</f>
        <v/>
      </c>
      <c r="F11" s="489"/>
      <c r="G11" s="490"/>
      <c r="H11" s="488" t="str">
        <f>IF(【様式３】実施希望調書!$E$20="","",【様式３】実施希望調書!$E$20)</f>
        <v/>
      </c>
      <c r="I11" s="489"/>
      <c r="J11" s="490"/>
      <c r="K11" s="488" t="str">
        <f>IF(【様式３】実施希望調書!$E$27="","",【様式３】実施希望調書!$E$27)</f>
        <v/>
      </c>
      <c r="L11" s="489"/>
      <c r="M11" s="490"/>
      <c r="N11" s="488" t="str">
        <f>IF(【様式３】実施希望調書!$E$34="","",【様式３】実施希望調書!$E$34)</f>
        <v/>
      </c>
      <c r="O11" s="489"/>
      <c r="P11" s="490"/>
      <c r="Q11" s="488" t="str">
        <f>IF(【様式３】実施希望調書!$E$41="","",【様式３】実施希望調書!$E$41)</f>
        <v/>
      </c>
      <c r="R11" s="489"/>
      <c r="S11" s="490"/>
      <c r="T11" s="488" t="str">
        <f>IF(【様式３】実施希望調書!$E$48="","",【様式３】実施希望調書!$E$48)</f>
        <v/>
      </c>
      <c r="U11" s="489"/>
      <c r="V11" s="490"/>
      <c r="W11" s="488" t="str">
        <f>IF(【様式３】実施希望調書!$E$55="","",【様式３】実施希望調書!$E$55)</f>
        <v/>
      </c>
      <c r="X11" s="489"/>
      <c r="Y11" s="490"/>
      <c r="Z11" s="488" t="str">
        <f>IF(【様式３】実施希望調書!$E$62="","",【様式３】実施希望調書!$E$62)</f>
        <v/>
      </c>
      <c r="AA11" s="489"/>
      <c r="AB11" s="490"/>
      <c r="AC11" s="488" t="str">
        <f>IF(【様式３】実施希望調書!$E$69="","",【様式３】実施希望調書!$E$69)</f>
        <v/>
      </c>
      <c r="AD11" s="489"/>
      <c r="AE11" s="490"/>
      <c r="AF11" s="488" t="str">
        <f>IF(【様式３】実施希望調書!$E$76="","",【様式３】実施希望調書!$E$76)</f>
        <v/>
      </c>
      <c r="AG11" s="489"/>
      <c r="AH11" s="490"/>
      <c r="AI11" s="488" t="str">
        <f>IF(【様式３】実施希望調書!$E$83="","",【様式３】実施希望調書!$E$83)</f>
        <v/>
      </c>
      <c r="AJ11" s="489"/>
      <c r="AK11" s="496"/>
      <c r="AL11" s="2" t="s">
        <v>526</v>
      </c>
    </row>
    <row r="12" spans="1:40" ht="24.8" customHeight="1" x14ac:dyDescent="0.4">
      <c r="A12" s="129"/>
      <c r="B12" s="86"/>
      <c r="C12" s="130"/>
      <c r="D12" s="135" t="str">
        <f t="shared" ref="D12:D26" si="11">IF(B12="講師","","時間")</f>
        <v>時間</v>
      </c>
      <c r="E12" s="86"/>
      <c r="F12" s="131"/>
      <c r="G12" s="135" t="str">
        <f t="shared" ref="G12:G26" si="12">IF(E12="講師","","時間")</f>
        <v>時間</v>
      </c>
      <c r="H12" s="86"/>
      <c r="I12" s="131"/>
      <c r="J12" s="135" t="str">
        <f t="shared" ref="J12:J26" si="13">IF(H12="講師","","時間")</f>
        <v>時間</v>
      </c>
      <c r="K12" s="86"/>
      <c r="L12" s="131"/>
      <c r="M12" s="135" t="str">
        <f t="shared" ref="M12:M26" si="14">IF(K12="講師","","時間")</f>
        <v>時間</v>
      </c>
      <c r="N12" s="86"/>
      <c r="O12" s="131"/>
      <c r="P12" s="135" t="str">
        <f t="shared" ref="P12:P26" si="15">IF(N12="講師","","時間")</f>
        <v>時間</v>
      </c>
      <c r="Q12" s="86"/>
      <c r="R12" s="131"/>
      <c r="S12" s="135" t="str">
        <f t="shared" ref="S12:S26" si="16">IF(Q12="講師","","時間")</f>
        <v>時間</v>
      </c>
      <c r="T12" s="86"/>
      <c r="U12" s="131"/>
      <c r="V12" s="135" t="str">
        <f t="shared" ref="V12:V26" si="17">IF(T12="講師","","時間")</f>
        <v>時間</v>
      </c>
      <c r="W12" s="86"/>
      <c r="X12" s="131"/>
      <c r="Y12" s="135" t="str">
        <f t="shared" ref="Y12:Y26" si="18">IF(W12="講師","","時間")</f>
        <v>時間</v>
      </c>
      <c r="Z12" s="86"/>
      <c r="AA12" s="131"/>
      <c r="AB12" s="135" t="str">
        <f t="shared" ref="AB12:AB26" si="19">IF(Z12="講師","","時間")</f>
        <v>時間</v>
      </c>
      <c r="AC12" s="86"/>
      <c r="AD12" s="131"/>
      <c r="AE12" s="135" t="str">
        <f t="shared" ref="AE12:AE26" si="20">IF(AC12="講師","","時間")</f>
        <v>時間</v>
      </c>
      <c r="AF12" s="86"/>
      <c r="AG12" s="131"/>
      <c r="AH12" s="135" t="str">
        <f t="shared" ref="AH12:AH26" si="21">IF(AF12="講師","","時間")</f>
        <v>時間</v>
      </c>
      <c r="AI12" s="86"/>
      <c r="AJ12" s="131"/>
      <c r="AK12" s="135" t="str">
        <f t="shared" ref="AK12:AK26" si="22">IF(AI12="講師","","時間")</f>
        <v>時間</v>
      </c>
      <c r="AL12" s="77" t="str">
        <f>IF(OR(A12="",A12="-"),"",IF(COUNTIFS($A$12:A12,A12)&gt;=3,"選択不可",COUNTIFS($A$12:A12,A12)))</f>
        <v/>
      </c>
      <c r="AM12" s="75" t="str">
        <f>IF(A12="","",IF(AL12=1,VLOOKUP(A12,【様式２】被派遣者略歴表!$C$15:$AI$29,32,0),IF(AL12=2,"従事C","")))</f>
        <v/>
      </c>
      <c r="AN12" s="2" t="str">
        <f t="shared" ref="AN12:AN26" si="23">IF(A12="-","選択肢が無効です",IF(AM12="従事C","単純労務のみ選択可能です",IF(AL12="選択不可","別の被派遣者を選択してください","")))</f>
        <v/>
      </c>
    </row>
    <row r="13" spans="1:40" ht="24.8" customHeight="1" x14ac:dyDescent="0.4">
      <c r="A13" s="129"/>
      <c r="B13" s="86"/>
      <c r="C13" s="130"/>
      <c r="D13" s="135" t="str">
        <f t="shared" si="11"/>
        <v>時間</v>
      </c>
      <c r="E13" s="86"/>
      <c r="F13" s="131"/>
      <c r="G13" s="135" t="str">
        <f t="shared" si="12"/>
        <v>時間</v>
      </c>
      <c r="H13" s="86"/>
      <c r="I13" s="131"/>
      <c r="J13" s="135" t="str">
        <f t="shared" si="13"/>
        <v>時間</v>
      </c>
      <c r="K13" s="86"/>
      <c r="L13" s="131"/>
      <c r="M13" s="135" t="str">
        <f t="shared" si="14"/>
        <v>時間</v>
      </c>
      <c r="N13" s="86"/>
      <c r="O13" s="131"/>
      <c r="P13" s="135" t="str">
        <f t="shared" si="15"/>
        <v>時間</v>
      </c>
      <c r="Q13" s="86"/>
      <c r="R13" s="131"/>
      <c r="S13" s="135" t="str">
        <f t="shared" si="16"/>
        <v>時間</v>
      </c>
      <c r="T13" s="86"/>
      <c r="U13" s="131"/>
      <c r="V13" s="135" t="str">
        <f t="shared" si="17"/>
        <v>時間</v>
      </c>
      <c r="W13" s="86"/>
      <c r="X13" s="131"/>
      <c r="Y13" s="135" t="str">
        <f t="shared" si="18"/>
        <v>時間</v>
      </c>
      <c r="Z13" s="86"/>
      <c r="AA13" s="131"/>
      <c r="AB13" s="135" t="str">
        <f t="shared" si="19"/>
        <v>時間</v>
      </c>
      <c r="AC13" s="86"/>
      <c r="AD13" s="131"/>
      <c r="AE13" s="135" t="str">
        <f t="shared" si="20"/>
        <v>時間</v>
      </c>
      <c r="AF13" s="86"/>
      <c r="AG13" s="131"/>
      <c r="AH13" s="135" t="str">
        <f t="shared" si="21"/>
        <v>時間</v>
      </c>
      <c r="AI13" s="86"/>
      <c r="AJ13" s="131"/>
      <c r="AK13" s="135" t="str">
        <f t="shared" si="22"/>
        <v>時間</v>
      </c>
      <c r="AL13" s="77" t="str">
        <f>IF(OR(A13="",A13="-"),"",IF(COUNTIFS($A$12:A13,A13)&gt;=3,"選択不可",COUNTIFS($A$12:A13,A13)))</f>
        <v/>
      </c>
      <c r="AM13" s="75" t="str">
        <f>IF(A13="","",IF(AL13=1,VLOOKUP(A13,【様式２】被派遣者略歴表!$C$15:$AI$29,32,0),IF(AL13=2,"従事C","")))</f>
        <v/>
      </c>
      <c r="AN13" s="2" t="str">
        <f t="shared" si="23"/>
        <v/>
      </c>
    </row>
    <row r="14" spans="1:40" ht="24.8" customHeight="1" x14ac:dyDescent="0.4">
      <c r="A14" s="129"/>
      <c r="B14" s="86"/>
      <c r="C14" s="130"/>
      <c r="D14" s="135" t="str">
        <f t="shared" si="11"/>
        <v>時間</v>
      </c>
      <c r="E14" s="86"/>
      <c r="F14" s="131"/>
      <c r="G14" s="135" t="str">
        <f t="shared" si="12"/>
        <v>時間</v>
      </c>
      <c r="H14" s="86"/>
      <c r="I14" s="131"/>
      <c r="J14" s="135" t="str">
        <f t="shared" si="13"/>
        <v>時間</v>
      </c>
      <c r="K14" s="86"/>
      <c r="L14" s="131"/>
      <c r="M14" s="135" t="str">
        <f t="shared" si="14"/>
        <v>時間</v>
      </c>
      <c r="N14" s="86"/>
      <c r="O14" s="131"/>
      <c r="P14" s="135" t="str">
        <f t="shared" si="15"/>
        <v>時間</v>
      </c>
      <c r="Q14" s="86"/>
      <c r="R14" s="131"/>
      <c r="S14" s="135" t="str">
        <f t="shared" si="16"/>
        <v>時間</v>
      </c>
      <c r="T14" s="86"/>
      <c r="U14" s="131"/>
      <c r="V14" s="135" t="str">
        <f t="shared" si="17"/>
        <v>時間</v>
      </c>
      <c r="W14" s="86"/>
      <c r="X14" s="131"/>
      <c r="Y14" s="135" t="str">
        <f t="shared" si="18"/>
        <v>時間</v>
      </c>
      <c r="Z14" s="86"/>
      <c r="AA14" s="131"/>
      <c r="AB14" s="135" t="str">
        <f t="shared" si="19"/>
        <v>時間</v>
      </c>
      <c r="AC14" s="86"/>
      <c r="AD14" s="131"/>
      <c r="AE14" s="135" t="str">
        <f t="shared" si="20"/>
        <v>時間</v>
      </c>
      <c r="AF14" s="86"/>
      <c r="AG14" s="131"/>
      <c r="AH14" s="135" t="str">
        <f t="shared" si="21"/>
        <v>時間</v>
      </c>
      <c r="AI14" s="86"/>
      <c r="AJ14" s="131"/>
      <c r="AK14" s="135" t="str">
        <f t="shared" si="22"/>
        <v>時間</v>
      </c>
      <c r="AL14" s="77" t="str">
        <f>IF(OR(A14="",A14="-"),"",IF(COUNTIFS($A$12:A14,A14)&gt;=3,"選択不可",COUNTIFS($A$12:A14,A14)))</f>
        <v/>
      </c>
      <c r="AM14" s="75" t="str">
        <f>IF(A14="","",IF(AL14=1,VLOOKUP(A14,【様式２】被派遣者略歴表!$C$15:$AI$29,32,0),IF(AL14=2,"従事C","")))</f>
        <v/>
      </c>
      <c r="AN14" s="2" t="str">
        <f t="shared" si="23"/>
        <v/>
      </c>
    </row>
    <row r="15" spans="1:40" ht="25.5" customHeight="1" x14ac:dyDescent="0.4">
      <c r="A15" s="129"/>
      <c r="B15" s="86"/>
      <c r="C15" s="130"/>
      <c r="D15" s="135" t="str">
        <f t="shared" si="11"/>
        <v>時間</v>
      </c>
      <c r="E15" s="86"/>
      <c r="F15" s="131"/>
      <c r="G15" s="135" t="str">
        <f t="shared" si="12"/>
        <v>時間</v>
      </c>
      <c r="H15" s="86"/>
      <c r="I15" s="131"/>
      <c r="J15" s="135" t="str">
        <f t="shared" si="13"/>
        <v>時間</v>
      </c>
      <c r="K15" s="86"/>
      <c r="L15" s="131"/>
      <c r="M15" s="135" t="str">
        <f t="shared" si="14"/>
        <v>時間</v>
      </c>
      <c r="N15" s="86"/>
      <c r="O15" s="131"/>
      <c r="P15" s="135" t="str">
        <f t="shared" si="15"/>
        <v>時間</v>
      </c>
      <c r="Q15" s="86"/>
      <c r="R15" s="131"/>
      <c r="S15" s="135" t="str">
        <f t="shared" si="16"/>
        <v>時間</v>
      </c>
      <c r="T15" s="86"/>
      <c r="U15" s="131"/>
      <c r="V15" s="135" t="str">
        <f t="shared" si="17"/>
        <v>時間</v>
      </c>
      <c r="W15" s="86"/>
      <c r="X15" s="131"/>
      <c r="Y15" s="135" t="str">
        <f t="shared" si="18"/>
        <v>時間</v>
      </c>
      <c r="Z15" s="86"/>
      <c r="AA15" s="131"/>
      <c r="AB15" s="135" t="str">
        <f t="shared" si="19"/>
        <v>時間</v>
      </c>
      <c r="AC15" s="86"/>
      <c r="AD15" s="131"/>
      <c r="AE15" s="135" t="str">
        <f t="shared" si="20"/>
        <v>時間</v>
      </c>
      <c r="AF15" s="86"/>
      <c r="AG15" s="131"/>
      <c r="AH15" s="135" t="str">
        <f t="shared" si="21"/>
        <v>時間</v>
      </c>
      <c r="AI15" s="86"/>
      <c r="AJ15" s="131"/>
      <c r="AK15" s="135" t="str">
        <f t="shared" si="22"/>
        <v>時間</v>
      </c>
      <c r="AL15" s="77" t="str">
        <f>IF(OR(A15="",A15="-"),"",IF(COUNTIFS($A$12:A15,A15)&gt;=3,"選択不可",COUNTIFS($A$12:A15,A15)))</f>
        <v/>
      </c>
      <c r="AM15" s="75" t="str">
        <f>IF(A15="","",IF(AL15=1,VLOOKUP(A15,【様式２】被派遣者略歴表!$C$15:$AI$29,32,0),IF(AL15=2,"従事C","")))</f>
        <v/>
      </c>
      <c r="AN15" s="2" t="str">
        <f t="shared" si="23"/>
        <v/>
      </c>
    </row>
    <row r="16" spans="1:40" ht="24.8" customHeight="1" x14ac:dyDescent="0.4">
      <c r="A16" s="129"/>
      <c r="B16" s="86"/>
      <c r="C16" s="130"/>
      <c r="D16" s="135" t="str">
        <f t="shared" si="11"/>
        <v>時間</v>
      </c>
      <c r="E16" s="86"/>
      <c r="F16" s="131"/>
      <c r="G16" s="135" t="str">
        <f t="shared" si="12"/>
        <v>時間</v>
      </c>
      <c r="H16" s="86"/>
      <c r="I16" s="131"/>
      <c r="J16" s="135" t="str">
        <f t="shared" si="13"/>
        <v>時間</v>
      </c>
      <c r="K16" s="86"/>
      <c r="L16" s="131"/>
      <c r="M16" s="135" t="str">
        <f t="shared" si="14"/>
        <v>時間</v>
      </c>
      <c r="N16" s="86"/>
      <c r="O16" s="131"/>
      <c r="P16" s="135" t="str">
        <f t="shared" si="15"/>
        <v>時間</v>
      </c>
      <c r="Q16" s="86"/>
      <c r="R16" s="131"/>
      <c r="S16" s="135" t="str">
        <f t="shared" si="16"/>
        <v>時間</v>
      </c>
      <c r="T16" s="86"/>
      <c r="U16" s="131"/>
      <c r="V16" s="135" t="str">
        <f t="shared" si="17"/>
        <v>時間</v>
      </c>
      <c r="W16" s="86"/>
      <c r="X16" s="131"/>
      <c r="Y16" s="135" t="str">
        <f t="shared" si="18"/>
        <v>時間</v>
      </c>
      <c r="Z16" s="86"/>
      <c r="AA16" s="131"/>
      <c r="AB16" s="135" t="str">
        <f t="shared" si="19"/>
        <v>時間</v>
      </c>
      <c r="AC16" s="86"/>
      <c r="AD16" s="131"/>
      <c r="AE16" s="135" t="str">
        <f t="shared" si="20"/>
        <v>時間</v>
      </c>
      <c r="AF16" s="86"/>
      <c r="AG16" s="131"/>
      <c r="AH16" s="135" t="str">
        <f t="shared" si="21"/>
        <v>時間</v>
      </c>
      <c r="AI16" s="86"/>
      <c r="AJ16" s="131"/>
      <c r="AK16" s="135" t="str">
        <f t="shared" si="22"/>
        <v>時間</v>
      </c>
      <c r="AL16" s="77" t="str">
        <f>IF(OR(A16="",A16="-"),"",IF(COUNTIFS($A$12:A16,A16)&gt;=3,"選択不可",COUNTIFS($A$12:A16,A16)))</f>
        <v/>
      </c>
      <c r="AM16" s="75" t="str">
        <f>IF(A16="","",IF(AL16=1,VLOOKUP(A16,【様式２】被派遣者略歴表!$C$15:$AI$29,32,0),IF(AL16=2,"従事C","")))</f>
        <v/>
      </c>
      <c r="AN16" s="2" t="str">
        <f t="shared" si="23"/>
        <v/>
      </c>
    </row>
    <row r="17" spans="1:40" ht="24.8" customHeight="1" x14ac:dyDescent="0.4">
      <c r="A17" s="129"/>
      <c r="B17" s="86"/>
      <c r="C17" s="130"/>
      <c r="D17" s="135" t="str">
        <f t="shared" si="11"/>
        <v>時間</v>
      </c>
      <c r="E17" s="86"/>
      <c r="F17" s="130"/>
      <c r="G17" s="135" t="str">
        <f t="shared" si="12"/>
        <v>時間</v>
      </c>
      <c r="H17" s="86"/>
      <c r="I17" s="130"/>
      <c r="J17" s="135" t="str">
        <f t="shared" si="13"/>
        <v>時間</v>
      </c>
      <c r="K17" s="86"/>
      <c r="L17" s="130"/>
      <c r="M17" s="135" t="str">
        <f t="shared" si="14"/>
        <v>時間</v>
      </c>
      <c r="N17" s="86"/>
      <c r="O17" s="130"/>
      <c r="P17" s="135" t="str">
        <f t="shared" si="15"/>
        <v>時間</v>
      </c>
      <c r="Q17" s="86"/>
      <c r="R17" s="130"/>
      <c r="S17" s="135" t="str">
        <f t="shared" si="16"/>
        <v>時間</v>
      </c>
      <c r="T17" s="86"/>
      <c r="U17" s="130"/>
      <c r="V17" s="135" t="str">
        <f t="shared" si="17"/>
        <v>時間</v>
      </c>
      <c r="W17" s="86"/>
      <c r="X17" s="130"/>
      <c r="Y17" s="135" t="str">
        <f t="shared" si="18"/>
        <v>時間</v>
      </c>
      <c r="Z17" s="86"/>
      <c r="AA17" s="130"/>
      <c r="AB17" s="135" t="str">
        <f t="shared" si="19"/>
        <v>時間</v>
      </c>
      <c r="AC17" s="86"/>
      <c r="AD17" s="130"/>
      <c r="AE17" s="135" t="str">
        <f t="shared" si="20"/>
        <v>時間</v>
      </c>
      <c r="AF17" s="86"/>
      <c r="AG17" s="131"/>
      <c r="AH17" s="135" t="str">
        <f t="shared" si="21"/>
        <v>時間</v>
      </c>
      <c r="AI17" s="86"/>
      <c r="AJ17" s="131"/>
      <c r="AK17" s="135" t="str">
        <f t="shared" si="22"/>
        <v>時間</v>
      </c>
      <c r="AL17" s="77" t="str">
        <f>IF(OR(A17="",A17="-"),"",IF(COUNTIFS($A$12:A17,A17)&gt;=3,"選択不可",COUNTIFS($A$12:A17,A17)))</f>
        <v/>
      </c>
      <c r="AM17" s="75" t="str">
        <f>IF(A17="","",IF(AL17=1,VLOOKUP(A17,【様式２】被派遣者略歴表!$C$15:$AI$29,32,0),IF(AL17=2,"従事C","")))</f>
        <v/>
      </c>
      <c r="AN17" s="2" t="str">
        <f t="shared" si="23"/>
        <v/>
      </c>
    </row>
    <row r="18" spans="1:40" ht="24.8" customHeight="1" x14ac:dyDescent="0.4">
      <c r="A18" s="129"/>
      <c r="B18" s="86"/>
      <c r="C18" s="130"/>
      <c r="D18" s="135" t="str">
        <f t="shared" si="11"/>
        <v>時間</v>
      </c>
      <c r="E18" s="86"/>
      <c r="F18" s="130"/>
      <c r="G18" s="135" t="str">
        <f t="shared" si="12"/>
        <v>時間</v>
      </c>
      <c r="H18" s="86"/>
      <c r="I18" s="130"/>
      <c r="J18" s="135" t="str">
        <f t="shared" si="13"/>
        <v>時間</v>
      </c>
      <c r="K18" s="86"/>
      <c r="L18" s="130"/>
      <c r="M18" s="135" t="str">
        <f t="shared" si="14"/>
        <v>時間</v>
      </c>
      <c r="N18" s="86"/>
      <c r="O18" s="130"/>
      <c r="P18" s="135" t="str">
        <f t="shared" si="15"/>
        <v>時間</v>
      </c>
      <c r="Q18" s="86"/>
      <c r="R18" s="130"/>
      <c r="S18" s="135" t="str">
        <f t="shared" si="16"/>
        <v>時間</v>
      </c>
      <c r="T18" s="86"/>
      <c r="U18" s="130"/>
      <c r="V18" s="135" t="str">
        <f t="shared" si="17"/>
        <v>時間</v>
      </c>
      <c r="W18" s="86"/>
      <c r="X18" s="130"/>
      <c r="Y18" s="135" t="str">
        <f t="shared" si="18"/>
        <v>時間</v>
      </c>
      <c r="Z18" s="86"/>
      <c r="AA18" s="130"/>
      <c r="AB18" s="135" t="str">
        <f t="shared" si="19"/>
        <v>時間</v>
      </c>
      <c r="AC18" s="86"/>
      <c r="AD18" s="130"/>
      <c r="AE18" s="135" t="str">
        <f t="shared" si="20"/>
        <v>時間</v>
      </c>
      <c r="AF18" s="86"/>
      <c r="AG18" s="131"/>
      <c r="AH18" s="135" t="str">
        <f t="shared" si="21"/>
        <v>時間</v>
      </c>
      <c r="AI18" s="86"/>
      <c r="AJ18" s="131"/>
      <c r="AK18" s="135" t="str">
        <f t="shared" si="22"/>
        <v>時間</v>
      </c>
      <c r="AL18" s="77" t="str">
        <f>IF(OR(A18="",A18="-"),"",IF(COUNTIFS($A$12:A18,A18)&gt;=3,"選択不可",COUNTIFS($A$12:A18,A18)))</f>
        <v/>
      </c>
      <c r="AM18" s="75" t="str">
        <f>IF(A18="","",IF(AL18=1,VLOOKUP(A18,【様式２】被派遣者略歴表!$C$15:$AI$29,32,0),IF(AL18=2,"従事C","")))</f>
        <v/>
      </c>
      <c r="AN18" s="2" t="str">
        <f t="shared" si="23"/>
        <v/>
      </c>
    </row>
    <row r="19" spans="1:40" ht="24.8" customHeight="1" x14ac:dyDescent="0.4">
      <c r="A19" s="129"/>
      <c r="B19" s="86"/>
      <c r="C19" s="130"/>
      <c r="D19" s="135" t="str">
        <f t="shared" si="11"/>
        <v>時間</v>
      </c>
      <c r="E19" s="86"/>
      <c r="F19" s="130"/>
      <c r="G19" s="135" t="str">
        <f t="shared" si="12"/>
        <v>時間</v>
      </c>
      <c r="H19" s="86"/>
      <c r="I19" s="130"/>
      <c r="J19" s="135" t="str">
        <f t="shared" si="13"/>
        <v>時間</v>
      </c>
      <c r="K19" s="86"/>
      <c r="L19" s="130"/>
      <c r="M19" s="135" t="str">
        <f t="shared" si="14"/>
        <v>時間</v>
      </c>
      <c r="N19" s="86"/>
      <c r="O19" s="130"/>
      <c r="P19" s="135" t="str">
        <f t="shared" si="15"/>
        <v>時間</v>
      </c>
      <c r="Q19" s="86"/>
      <c r="R19" s="130"/>
      <c r="S19" s="135" t="str">
        <f t="shared" si="16"/>
        <v>時間</v>
      </c>
      <c r="T19" s="86"/>
      <c r="U19" s="130"/>
      <c r="V19" s="135" t="str">
        <f t="shared" si="17"/>
        <v>時間</v>
      </c>
      <c r="W19" s="86"/>
      <c r="X19" s="130"/>
      <c r="Y19" s="135" t="str">
        <f t="shared" si="18"/>
        <v>時間</v>
      </c>
      <c r="Z19" s="86"/>
      <c r="AA19" s="130"/>
      <c r="AB19" s="135" t="str">
        <f t="shared" si="19"/>
        <v>時間</v>
      </c>
      <c r="AC19" s="86"/>
      <c r="AD19" s="130"/>
      <c r="AE19" s="135" t="str">
        <f t="shared" si="20"/>
        <v>時間</v>
      </c>
      <c r="AF19" s="86"/>
      <c r="AG19" s="131"/>
      <c r="AH19" s="135" t="str">
        <f t="shared" si="21"/>
        <v>時間</v>
      </c>
      <c r="AI19" s="86"/>
      <c r="AJ19" s="131"/>
      <c r="AK19" s="135" t="str">
        <f t="shared" si="22"/>
        <v>時間</v>
      </c>
      <c r="AL19" s="77" t="str">
        <f>IF(OR(A19="",A19="-"),"",IF(COUNTIFS($A$12:A19,A19)&gt;=3,"選択不可",COUNTIFS($A$12:A19,A19)))</f>
        <v/>
      </c>
      <c r="AM19" s="75" t="str">
        <f>IF(A19="","",IF(AL19=1,VLOOKUP(A19,【様式２】被派遣者略歴表!$C$15:$AI$29,32,0),IF(AL19=2,"従事C","")))</f>
        <v/>
      </c>
      <c r="AN19" s="2" t="str">
        <f t="shared" si="23"/>
        <v/>
      </c>
    </row>
    <row r="20" spans="1:40" ht="24.8" customHeight="1" x14ac:dyDescent="0.4">
      <c r="A20" s="129"/>
      <c r="B20" s="86"/>
      <c r="C20" s="130"/>
      <c r="D20" s="135" t="str">
        <f t="shared" si="11"/>
        <v>時間</v>
      </c>
      <c r="E20" s="86"/>
      <c r="F20" s="130"/>
      <c r="G20" s="135" t="str">
        <f t="shared" si="12"/>
        <v>時間</v>
      </c>
      <c r="H20" s="86"/>
      <c r="I20" s="130"/>
      <c r="J20" s="135" t="str">
        <f t="shared" si="13"/>
        <v>時間</v>
      </c>
      <c r="K20" s="86"/>
      <c r="L20" s="130"/>
      <c r="M20" s="135" t="str">
        <f t="shared" si="14"/>
        <v>時間</v>
      </c>
      <c r="N20" s="86"/>
      <c r="O20" s="130"/>
      <c r="P20" s="135" t="str">
        <f t="shared" si="15"/>
        <v>時間</v>
      </c>
      <c r="Q20" s="86"/>
      <c r="R20" s="130"/>
      <c r="S20" s="135" t="str">
        <f t="shared" si="16"/>
        <v>時間</v>
      </c>
      <c r="T20" s="86"/>
      <c r="U20" s="130"/>
      <c r="V20" s="135" t="str">
        <f t="shared" si="17"/>
        <v>時間</v>
      </c>
      <c r="W20" s="86"/>
      <c r="X20" s="130"/>
      <c r="Y20" s="135" t="str">
        <f t="shared" si="18"/>
        <v>時間</v>
      </c>
      <c r="Z20" s="86"/>
      <c r="AA20" s="130"/>
      <c r="AB20" s="135" t="str">
        <f t="shared" si="19"/>
        <v>時間</v>
      </c>
      <c r="AC20" s="86"/>
      <c r="AD20" s="130"/>
      <c r="AE20" s="135" t="str">
        <f t="shared" si="20"/>
        <v>時間</v>
      </c>
      <c r="AF20" s="86"/>
      <c r="AG20" s="131"/>
      <c r="AH20" s="135" t="str">
        <f t="shared" si="21"/>
        <v>時間</v>
      </c>
      <c r="AI20" s="86"/>
      <c r="AJ20" s="131"/>
      <c r="AK20" s="135" t="str">
        <f t="shared" si="22"/>
        <v>時間</v>
      </c>
      <c r="AL20" s="77" t="str">
        <f>IF(OR(A20="",A20="-"),"",IF(COUNTIFS($A$12:A20,A20)&gt;=3,"選択不可",COUNTIFS($A$12:A20,A20)))</f>
        <v/>
      </c>
      <c r="AM20" s="75" t="str">
        <f>IF(A20="","",IF(AL20=1,VLOOKUP(A20,【様式２】被派遣者略歴表!$C$15:$AI$29,32,0),IF(AL20=2,"従事C","")))</f>
        <v/>
      </c>
      <c r="AN20" s="2" t="str">
        <f t="shared" si="23"/>
        <v/>
      </c>
    </row>
    <row r="21" spans="1:40" ht="24.8" customHeight="1" x14ac:dyDescent="0.4">
      <c r="A21" s="129"/>
      <c r="B21" s="86"/>
      <c r="C21" s="130"/>
      <c r="D21" s="135" t="str">
        <f t="shared" si="11"/>
        <v>時間</v>
      </c>
      <c r="E21" s="86"/>
      <c r="F21" s="130"/>
      <c r="G21" s="135" t="str">
        <f t="shared" si="12"/>
        <v>時間</v>
      </c>
      <c r="H21" s="86"/>
      <c r="I21" s="130"/>
      <c r="J21" s="135" t="str">
        <f t="shared" si="13"/>
        <v>時間</v>
      </c>
      <c r="K21" s="86"/>
      <c r="L21" s="130"/>
      <c r="M21" s="135" t="str">
        <f t="shared" si="14"/>
        <v>時間</v>
      </c>
      <c r="N21" s="86"/>
      <c r="O21" s="130"/>
      <c r="P21" s="135" t="str">
        <f t="shared" si="15"/>
        <v>時間</v>
      </c>
      <c r="Q21" s="86"/>
      <c r="R21" s="130"/>
      <c r="S21" s="135" t="str">
        <f t="shared" si="16"/>
        <v>時間</v>
      </c>
      <c r="T21" s="86"/>
      <c r="U21" s="130"/>
      <c r="V21" s="135" t="str">
        <f t="shared" si="17"/>
        <v>時間</v>
      </c>
      <c r="W21" s="86"/>
      <c r="X21" s="130"/>
      <c r="Y21" s="135" t="str">
        <f t="shared" si="18"/>
        <v>時間</v>
      </c>
      <c r="Z21" s="86"/>
      <c r="AA21" s="130"/>
      <c r="AB21" s="135" t="str">
        <f t="shared" si="19"/>
        <v>時間</v>
      </c>
      <c r="AC21" s="86"/>
      <c r="AD21" s="130"/>
      <c r="AE21" s="135" t="str">
        <f t="shared" si="20"/>
        <v>時間</v>
      </c>
      <c r="AF21" s="86"/>
      <c r="AG21" s="131"/>
      <c r="AH21" s="135" t="str">
        <f t="shared" si="21"/>
        <v>時間</v>
      </c>
      <c r="AI21" s="86"/>
      <c r="AJ21" s="131"/>
      <c r="AK21" s="135" t="str">
        <f t="shared" si="22"/>
        <v>時間</v>
      </c>
      <c r="AL21" s="77" t="str">
        <f>IF(OR(A21="",A21="-"),"",IF(COUNTIFS($A$12:A21,A21)&gt;=3,"選択不可",COUNTIFS($A$12:A21,A21)))</f>
        <v/>
      </c>
      <c r="AM21" s="75" t="str">
        <f>IF(A21="","",IF(AL21=1,VLOOKUP(A21,【様式２】被派遣者略歴表!$C$15:$AI$29,32,0),IF(AL21=2,"従事C","")))</f>
        <v/>
      </c>
      <c r="AN21" s="2" t="str">
        <f t="shared" si="23"/>
        <v/>
      </c>
    </row>
    <row r="22" spans="1:40" ht="24.8" customHeight="1" x14ac:dyDescent="0.4">
      <c r="A22" s="129"/>
      <c r="B22" s="86"/>
      <c r="C22" s="130"/>
      <c r="D22" s="135" t="str">
        <f t="shared" si="11"/>
        <v>時間</v>
      </c>
      <c r="E22" s="86"/>
      <c r="F22" s="130"/>
      <c r="G22" s="135" t="str">
        <f t="shared" si="12"/>
        <v>時間</v>
      </c>
      <c r="H22" s="86"/>
      <c r="I22" s="130"/>
      <c r="J22" s="135" t="str">
        <f t="shared" si="13"/>
        <v>時間</v>
      </c>
      <c r="K22" s="86"/>
      <c r="L22" s="130"/>
      <c r="M22" s="135" t="str">
        <f t="shared" si="14"/>
        <v>時間</v>
      </c>
      <c r="N22" s="86"/>
      <c r="O22" s="130"/>
      <c r="P22" s="135" t="str">
        <f t="shared" si="15"/>
        <v>時間</v>
      </c>
      <c r="Q22" s="86"/>
      <c r="R22" s="130"/>
      <c r="S22" s="135" t="str">
        <f t="shared" si="16"/>
        <v>時間</v>
      </c>
      <c r="T22" s="86"/>
      <c r="U22" s="130"/>
      <c r="V22" s="135" t="str">
        <f t="shared" si="17"/>
        <v>時間</v>
      </c>
      <c r="W22" s="86"/>
      <c r="X22" s="130"/>
      <c r="Y22" s="135" t="str">
        <f t="shared" si="18"/>
        <v>時間</v>
      </c>
      <c r="Z22" s="86"/>
      <c r="AA22" s="130"/>
      <c r="AB22" s="135" t="str">
        <f t="shared" si="19"/>
        <v>時間</v>
      </c>
      <c r="AC22" s="86"/>
      <c r="AD22" s="130"/>
      <c r="AE22" s="135" t="str">
        <f t="shared" si="20"/>
        <v>時間</v>
      </c>
      <c r="AF22" s="86"/>
      <c r="AG22" s="131"/>
      <c r="AH22" s="135" t="str">
        <f t="shared" si="21"/>
        <v>時間</v>
      </c>
      <c r="AI22" s="86"/>
      <c r="AJ22" s="131"/>
      <c r="AK22" s="135" t="str">
        <f t="shared" si="22"/>
        <v>時間</v>
      </c>
      <c r="AL22" s="77" t="str">
        <f>IF(OR(A22="",A22="-"),"",IF(COUNTIFS($A$12:A22,A22)&gt;=3,"選択不可",COUNTIFS($A$12:A22,A22)))</f>
        <v/>
      </c>
      <c r="AM22" s="75" t="str">
        <f>IF(A22="","",IF(AL22=1,VLOOKUP(A22,【様式２】被派遣者略歴表!$C$15:$AI$29,32,0),IF(AL22=2,"従事C","")))</f>
        <v/>
      </c>
      <c r="AN22" s="2" t="str">
        <f t="shared" si="23"/>
        <v/>
      </c>
    </row>
    <row r="23" spans="1:40" ht="24.8" customHeight="1" x14ac:dyDescent="0.4">
      <c r="A23" s="129"/>
      <c r="B23" s="86"/>
      <c r="C23" s="130"/>
      <c r="D23" s="135" t="str">
        <f t="shared" si="11"/>
        <v>時間</v>
      </c>
      <c r="E23" s="86"/>
      <c r="F23" s="130"/>
      <c r="G23" s="135" t="str">
        <f t="shared" si="12"/>
        <v>時間</v>
      </c>
      <c r="H23" s="86"/>
      <c r="I23" s="130"/>
      <c r="J23" s="135" t="str">
        <f t="shared" si="13"/>
        <v>時間</v>
      </c>
      <c r="K23" s="86"/>
      <c r="L23" s="130"/>
      <c r="M23" s="135" t="str">
        <f t="shared" si="14"/>
        <v>時間</v>
      </c>
      <c r="N23" s="86"/>
      <c r="O23" s="130"/>
      <c r="P23" s="135" t="str">
        <f t="shared" si="15"/>
        <v>時間</v>
      </c>
      <c r="Q23" s="86"/>
      <c r="R23" s="130"/>
      <c r="S23" s="135" t="str">
        <f t="shared" si="16"/>
        <v>時間</v>
      </c>
      <c r="T23" s="86"/>
      <c r="U23" s="130"/>
      <c r="V23" s="135" t="str">
        <f t="shared" si="17"/>
        <v>時間</v>
      </c>
      <c r="W23" s="86"/>
      <c r="X23" s="130"/>
      <c r="Y23" s="135" t="str">
        <f t="shared" si="18"/>
        <v>時間</v>
      </c>
      <c r="Z23" s="86"/>
      <c r="AA23" s="130"/>
      <c r="AB23" s="135" t="str">
        <f t="shared" si="19"/>
        <v>時間</v>
      </c>
      <c r="AC23" s="86"/>
      <c r="AD23" s="130"/>
      <c r="AE23" s="135" t="str">
        <f t="shared" si="20"/>
        <v>時間</v>
      </c>
      <c r="AF23" s="86"/>
      <c r="AG23" s="131"/>
      <c r="AH23" s="135" t="str">
        <f t="shared" si="21"/>
        <v>時間</v>
      </c>
      <c r="AI23" s="86"/>
      <c r="AJ23" s="131"/>
      <c r="AK23" s="135" t="str">
        <f t="shared" si="22"/>
        <v>時間</v>
      </c>
      <c r="AL23" s="77" t="str">
        <f>IF(OR(A23="",A23="-"),"",IF(COUNTIFS($A$12:A23,A23)&gt;=3,"選択不可",COUNTIFS($A$12:A23,A23)))</f>
        <v/>
      </c>
      <c r="AM23" s="75" t="str">
        <f>IF(A23="","",IF(AL23=1,VLOOKUP(A23,【様式２】被派遣者略歴表!$C$15:$AI$29,32,0),IF(AL23=2,"従事C","")))</f>
        <v/>
      </c>
      <c r="AN23" s="2" t="str">
        <f t="shared" si="23"/>
        <v/>
      </c>
    </row>
    <row r="24" spans="1:40" ht="24.8" customHeight="1" x14ac:dyDescent="0.4">
      <c r="A24" s="129"/>
      <c r="B24" s="86"/>
      <c r="C24" s="130"/>
      <c r="D24" s="135" t="str">
        <f t="shared" si="11"/>
        <v>時間</v>
      </c>
      <c r="E24" s="86"/>
      <c r="F24" s="130"/>
      <c r="G24" s="135" t="str">
        <f t="shared" si="12"/>
        <v>時間</v>
      </c>
      <c r="H24" s="86"/>
      <c r="I24" s="130"/>
      <c r="J24" s="135" t="str">
        <f t="shared" si="13"/>
        <v>時間</v>
      </c>
      <c r="K24" s="86"/>
      <c r="L24" s="130"/>
      <c r="M24" s="135" t="str">
        <f t="shared" si="14"/>
        <v>時間</v>
      </c>
      <c r="N24" s="86"/>
      <c r="O24" s="130"/>
      <c r="P24" s="135" t="str">
        <f t="shared" si="15"/>
        <v>時間</v>
      </c>
      <c r="Q24" s="86"/>
      <c r="R24" s="130"/>
      <c r="S24" s="135" t="str">
        <f t="shared" si="16"/>
        <v>時間</v>
      </c>
      <c r="T24" s="86"/>
      <c r="U24" s="130"/>
      <c r="V24" s="135" t="str">
        <f t="shared" si="17"/>
        <v>時間</v>
      </c>
      <c r="W24" s="86"/>
      <c r="X24" s="130"/>
      <c r="Y24" s="135" t="str">
        <f t="shared" si="18"/>
        <v>時間</v>
      </c>
      <c r="Z24" s="86"/>
      <c r="AA24" s="130"/>
      <c r="AB24" s="135" t="str">
        <f t="shared" si="19"/>
        <v>時間</v>
      </c>
      <c r="AC24" s="86"/>
      <c r="AD24" s="130"/>
      <c r="AE24" s="135" t="str">
        <f t="shared" si="20"/>
        <v>時間</v>
      </c>
      <c r="AF24" s="86"/>
      <c r="AG24" s="131"/>
      <c r="AH24" s="135" t="str">
        <f t="shared" si="21"/>
        <v>時間</v>
      </c>
      <c r="AI24" s="86"/>
      <c r="AJ24" s="131"/>
      <c r="AK24" s="135" t="str">
        <f t="shared" si="22"/>
        <v>時間</v>
      </c>
      <c r="AL24" s="77" t="str">
        <f>IF(OR(A24="",A24="-"),"",IF(COUNTIFS($A$12:A24,A24)&gt;=3,"選択不可",COUNTIFS($A$12:A24,A24)))</f>
        <v/>
      </c>
      <c r="AM24" s="75" t="str">
        <f>IF(A24="","",IF(AL24=1,VLOOKUP(A24,【様式２】被派遣者略歴表!$C$15:$AI$29,32,0),IF(AL24=2,"従事C","")))</f>
        <v/>
      </c>
      <c r="AN24" s="2" t="str">
        <f t="shared" si="23"/>
        <v/>
      </c>
    </row>
    <row r="25" spans="1:40" ht="24.8" customHeight="1" x14ac:dyDescent="0.4">
      <c r="A25" s="129"/>
      <c r="B25" s="86"/>
      <c r="C25" s="130"/>
      <c r="D25" s="135" t="str">
        <f t="shared" si="11"/>
        <v>時間</v>
      </c>
      <c r="E25" s="86"/>
      <c r="F25" s="130"/>
      <c r="G25" s="135" t="str">
        <f t="shared" si="12"/>
        <v>時間</v>
      </c>
      <c r="H25" s="86"/>
      <c r="I25" s="130"/>
      <c r="J25" s="135" t="str">
        <f t="shared" si="13"/>
        <v>時間</v>
      </c>
      <c r="K25" s="86"/>
      <c r="L25" s="130"/>
      <c r="M25" s="135" t="str">
        <f t="shared" si="14"/>
        <v>時間</v>
      </c>
      <c r="N25" s="86"/>
      <c r="O25" s="130"/>
      <c r="P25" s="135" t="str">
        <f t="shared" si="15"/>
        <v>時間</v>
      </c>
      <c r="Q25" s="86"/>
      <c r="R25" s="130"/>
      <c r="S25" s="135" t="str">
        <f t="shared" si="16"/>
        <v>時間</v>
      </c>
      <c r="T25" s="86"/>
      <c r="U25" s="130"/>
      <c r="V25" s="135" t="str">
        <f t="shared" si="17"/>
        <v>時間</v>
      </c>
      <c r="W25" s="86"/>
      <c r="X25" s="130"/>
      <c r="Y25" s="135" t="str">
        <f t="shared" si="18"/>
        <v>時間</v>
      </c>
      <c r="Z25" s="86"/>
      <c r="AA25" s="130"/>
      <c r="AB25" s="135" t="str">
        <f t="shared" si="19"/>
        <v>時間</v>
      </c>
      <c r="AC25" s="86"/>
      <c r="AD25" s="130"/>
      <c r="AE25" s="135" t="str">
        <f t="shared" si="20"/>
        <v>時間</v>
      </c>
      <c r="AF25" s="86"/>
      <c r="AG25" s="131"/>
      <c r="AH25" s="135" t="str">
        <f t="shared" si="21"/>
        <v>時間</v>
      </c>
      <c r="AI25" s="86"/>
      <c r="AJ25" s="131"/>
      <c r="AK25" s="135" t="str">
        <f t="shared" si="22"/>
        <v>時間</v>
      </c>
      <c r="AL25" s="77" t="str">
        <f>IF(OR(A25="",A25="-"),"",IF(COUNTIFS($A$12:A25,A25)&gt;=3,"選択不可",COUNTIFS($A$12:A25,A25)))</f>
        <v/>
      </c>
      <c r="AM25" s="75" t="str">
        <f>IF(A25="","",IF(AL25=1,VLOOKUP(A25,【様式２】被派遣者略歴表!$C$15:$AI$29,32,0),IF(AL25=2,"従事C","")))</f>
        <v/>
      </c>
      <c r="AN25" s="2" t="str">
        <f t="shared" si="23"/>
        <v/>
      </c>
    </row>
    <row r="26" spans="1:40" ht="24.8" customHeight="1" thickBot="1" x14ac:dyDescent="0.45">
      <c r="A26" s="132"/>
      <c r="B26" s="85"/>
      <c r="C26" s="133"/>
      <c r="D26" s="136" t="str">
        <f t="shared" si="11"/>
        <v>時間</v>
      </c>
      <c r="E26" s="85"/>
      <c r="F26" s="133"/>
      <c r="G26" s="136" t="str">
        <f t="shared" si="12"/>
        <v>時間</v>
      </c>
      <c r="H26" s="85"/>
      <c r="I26" s="133"/>
      <c r="J26" s="136" t="str">
        <f t="shared" si="13"/>
        <v>時間</v>
      </c>
      <c r="K26" s="85"/>
      <c r="L26" s="133"/>
      <c r="M26" s="136" t="str">
        <f t="shared" si="14"/>
        <v>時間</v>
      </c>
      <c r="N26" s="85"/>
      <c r="O26" s="133"/>
      <c r="P26" s="136" t="str">
        <f t="shared" si="15"/>
        <v>時間</v>
      </c>
      <c r="Q26" s="85"/>
      <c r="R26" s="133"/>
      <c r="S26" s="136" t="str">
        <f t="shared" si="16"/>
        <v>時間</v>
      </c>
      <c r="T26" s="85"/>
      <c r="U26" s="133"/>
      <c r="V26" s="136" t="str">
        <f t="shared" si="17"/>
        <v>時間</v>
      </c>
      <c r="W26" s="85"/>
      <c r="X26" s="133"/>
      <c r="Y26" s="136" t="str">
        <f t="shared" si="18"/>
        <v>時間</v>
      </c>
      <c r="Z26" s="85"/>
      <c r="AA26" s="133"/>
      <c r="AB26" s="136" t="str">
        <f t="shared" si="19"/>
        <v>時間</v>
      </c>
      <c r="AC26" s="85"/>
      <c r="AD26" s="133"/>
      <c r="AE26" s="136" t="str">
        <f t="shared" si="20"/>
        <v>時間</v>
      </c>
      <c r="AF26" s="85"/>
      <c r="AG26" s="134"/>
      <c r="AH26" s="136" t="str">
        <f t="shared" si="21"/>
        <v>時間</v>
      </c>
      <c r="AI26" s="85"/>
      <c r="AJ26" s="134"/>
      <c r="AK26" s="136" t="str">
        <f t="shared" si="22"/>
        <v>時間</v>
      </c>
      <c r="AL26" s="77" t="str">
        <f>IF(OR(A26="",A26="-"),"",IF(COUNTIFS($A$12:A26,A26)&gt;=3,"選択不可",COUNTIFS($A$12:A26,A26)))</f>
        <v/>
      </c>
      <c r="AM26" s="75" t="str">
        <f>IF(A26="","",IF(AL26=1,VLOOKUP(A26,【様式２】被派遣者略歴表!$C$15:$AI$29,32,0),IF(AL26=2,"従事C","")))</f>
        <v/>
      </c>
      <c r="AN26" s="2" t="str">
        <f t="shared" si="23"/>
        <v/>
      </c>
    </row>
    <row r="28" spans="1:40" ht="21.1" thickBot="1" x14ac:dyDescent="0.45">
      <c r="A28" s="495" t="s">
        <v>495</v>
      </c>
      <c r="B28" s="495"/>
      <c r="C28" s="495"/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</row>
    <row r="29" spans="1:40" ht="27.7" customHeight="1" x14ac:dyDescent="0.4">
      <c r="A29" s="119" t="s">
        <v>443</v>
      </c>
      <c r="B29" s="497" t="s">
        <v>530</v>
      </c>
      <c r="C29" s="497"/>
      <c r="D29" s="497"/>
      <c r="E29" s="497"/>
      <c r="F29" s="497"/>
      <c r="G29" s="497"/>
      <c r="H29" s="497" t="s">
        <v>563</v>
      </c>
      <c r="I29" s="497"/>
      <c r="J29" s="497"/>
      <c r="K29" s="497"/>
      <c r="L29" s="497"/>
      <c r="M29" s="497"/>
      <c r="N29" s="497" t="s">
        <v>564</v>
      </c>
      <c r="O29" s="497"/>
      <c r="P29" s="497"/>
      <c r="Q29" s="497"/>
      <c r="R29" s="497"/>
      <c r="S29" s="497"/>
      <c r="T29" s="497" t="s">
        <v>565</v>
      </c>
      <c r="U29" s="497"/>
      <c r="V29" s="497"/>
      <c r="W29" s="497"/>
      <c r="X29" s="497"/>
      <c r="Y29" s="497"/>
      <c r="Z29" s="498" t="s">
        <v>568</v>
      </c>
      <c r="AA29" s="497"/>
      <c r="AB29" s="497"/>
      <c r="AC29" s="497"/>
      <c r="AD29" s="497"/>
      <c r="AE29" s="499"/>
      <c r="AF29" s="199" t="str">
        <f>IF(計算書!$AE$19=0,"","被派遣者不明の様式5あり")</f>
        <v/>
      </c>
      <c r="AG29"/>
      <c r="AH29"/>
      <c r="AI29"/>
      <c r="AJ29"/>
      <c r="AK29"/>
    </row>
    <row r="30" spans="1:40" s="48" customFormat="1" ht="25.5" customHeight="1" x14ac:dyDescent="0.4">
      <c r="A30" s="105">
        <f>【様式２】被派遣者略歴表!$C$15</f>
        <v>0</v>
      </c>
      <c r="B30" s="444">
        <f>SUMIFS(計算書!$G:$G,計算書!$B:$B,【様式４】経費計画書!$A30)</f>
        <v>0</v>
      </c>
      <c r="C30" s="445"/>
      <c r="D30" s="445"/>
      <c r="E30" s="445"/>
      <c r="F30" s="445"/>
      <c r="G30" s="106" t="s">
        <v>566</v>
      </c>
      <c r="H30" s="444">
        <f>IFERROR(VLOOKUP($A30,計算書!$Q:$T,2,0),0)</f>
        <v>0</v>
      </c>
      <c r="I30" s="445"/>
      <c r="J30" s="445"/>
      <c r="K30" s="445"/>
      <c r="L30" s="445"/>
      <c r="M30" s="106" t="s">
        <v>566</v>
      </c>
      <c r="N30" s="444">
        <f>IFERROR(VLOOKUP($A30,計算書!$Q:$T,4,0),0)</f>
        <v>0</v>
      </c>
      <c r="O30" s="445"/>
      <c r="P30" s="445"/>
      <c r="Q30" s="445"/>
      <c r="R30" s="445"/>
      <c r="S30" s="106" t="s">
        <v>566</v>
      </c>
      <c r="T30" s="444">
        <f>SUM(B30,H30,N30)</f>
        <v>0</v>
      </c>
      <c r="U30" s="445"/>
      <c r="V30" s="445"/>
      <c r="W30" s="445"/>
      <c r="X30" s="445"/>
      <c r="Y30" s="107" t="s">
        <v>566</v>
      </c>
      <c r="Z30" s="453"/>
      <c r="AA30" s="453"/>
      <c r="AB30" s="453"/>
      <c r="AC30" s="453"/>
      <c r="AD30" s="453"/>
      <c r="AE30" s="108" t="s">
        <v>566</v>
      </c>
      <c r="AF30" s="199" t="str">
        <f>IF(Z30="",VLOOKUP($A30,計算書!$AB:$AD,3,0),"")</f>
        <v/>
      </c>
      <c r="AG30"/>
      <c r="AH30"/>
      <c r="AI30"/>
      <c r="AJ30"/>
      <c r="AK30"/>
    </row>
    <row r="31" spans="1:40" s="48" customFormat="1" ht="25.5" customHeight="1" x14ac:dyDescent="0.4">
      <c r="A31" s="109">
        <f>【様式２】被派遣者略歴表!$C$16</f>
        <v>0</v>
      </c>
      <c r="B31" s="440">
        <f>SUMIFS(計算書!$G:$G,計算書!$B:$B,【様式４】経費計画書!$A31)</f>
        <v>0</v>
      </c>
      <c r="C31" s="441"/>
      <c r="D31" s="441"/>
      <c r="E31" s="441"/>
      <c r="F31" s="441"/>
      <c r="G31" s="110" t="s">
        <v>566</v>
      </c>
      <c r="H31" s="440">
        <f>IFERROR(VLOOKUP($A31,計算書!$Q:$T,2,0),0)</f>
        <v>0</v>
      </c>
      <c r="I31" s="441"/>
      <c r="J31" s="441"/>
      <c r="K31" s="441"/>
      <c r="L31" s="441"/>
      <c r="M31" s="110" t="s">
        <v>566</v>
      </c>
      <c r="N31" s="440">
        <f>IFERROR(VLOOKUP($A31,計算書!$Q:$T,4,0),0)</f>
        <v>0</v>
      </c>
      <c r="O31" s="441"/>
      <c r="P31" s="441"/>
      <c r="Q31" s="441"/>
      <c r="R31" s="441"/>
      <c r="S31" s="110" t="s">
        <v>566</v>
      </c>
      <c r="T31" s="440">
        <f t="shared" ref="T31:T44" si="24">SUM(B31,H31,N31)</f>
        <v>0</v>
      </c>
      <c r="U31" s="441"/>
      <c r="V31" s="441"/>
      <c r="W31" s="441"/>
      <c r="X31" s="441"/>
      <c r="Y31" s="111" t="s">
        <v>566</v>
      </c>
      <c r="Z31" s="446"/>
      <c r="AA31" s="446"/>
      <c r="AB31" s="446"/>
      <c r="AC31" s="446"/>
      <c r="AD31" s="446"/>
      <c r="AE31" s="112" t="s">
        <v>566</v>
      </c>
      <c r="AF31" s="199" t="str">
        <f>IF(Z31="",VLOOKUP($A31,計算書!$AB:$AD,3,0),"")</f>
        <v/>
      </c>
      <c r="AG31"/>
      <c r="AH31"/>
      <c r="AI31"/>
      <c r="AJ31"/>
      <c r="AK31"/>
    </row>
    <row r="32" spans="1:40" s="48" customFormat="1" ht="25.5" customHeight="1" x14ac:dyDescent="0.4">
      <c r="A32" s="109">
        <f>【様式２】被派遣者略歴表!$C$17</f>
        <v>0</v>
      </c>
      <c r="B32" s="440">
        <f>SUMIFS(計算書!$G:$G,計算書!$B:$B,【様式４】経費計画書!$A32)</f>
        <v>0</v>
      </c>
      <c r="C32" s="441"/>
      <c r="D32" s="441"/>
      <c r="E32" s="441"/>
      <c r="F32" s="441"/>
      <c r="G32" s="110" t="s">
        <v>566</v>
      </c>
      <c r="H32" s="440">
        <f>IFERROR(VLOOKUP($A32,計算書!$Q:$T,2,0),0)</f>
        <v>0</v>
      </c>
      <c r="I32" s="441"/>
      <c r="J32" s="441"/>
      <c r="K32" s="441"/>
      <c r="L32" s="441"/>
      <c r="M32" s="110" t="s">
        <v>566</v>
      </c>
      <c r="N32" s="440">
        <f>IFERROR(VLOOKUP($A32,計算書!$Q:$T,4,0),0)</f>
        <v>0</v>
      </c>
      <c r="O32" s="441"/>
      <c r="P32" s="441"/>
      <c r="Q32" s="441"/>
      <c r="R32" s="441"/>
      <c r="S32" s="110" t="s">
        <v>566</v>
      </c>
      <c r="T32" s="440">
        <f t="shared" si="24"/>
        <v>0</v>
      </c>
      <c r="U32" s="441"/>
      <c r="V32" s="441"/>
      <c r="W32" s="441"/>
      <c r="X32" s="441"/>
      <c r="Y32" s="111" t="s">
        <v>566</v>
      </c>
      <c r="Z32" s="446"/>
      <c r="AA32" s="446"/>
      <c r="AB32" s="446"/>
      <c r="AC32" s="446"/>
      <c r="AD32" s="446"/>
      <c r="AE32" s="112" t="s">
        <v>566</v>
      </c>
      <c r="AF32" s="199" t="str">
        <f>IF(Z32="",VLOOKUP($A32,計算書!$AB:$AD,3,0),"")</f>
        <v/>
      </c>
      <c r="AG32"/>
      <c r="AH32"/>
      <c r="AI32"/>
      <c r="AJ32"/>
      <c r="AK32"/>
    </row>
    <row r="33" spans="1:37" s="48" customFormat="1" ht="25.5" customHeight="1" x14ac:dyDescent="0.4">
      <c r="A33" s="109">
        <f>【様式２】被派遣者略歴表!$C$18</f>
        <v>0</v>
      </c>
      <c r="B33" s="440">
        <f>SUMIFS(計算書!$G:$G,計算書!$B:$B,【様式４】経費計画書!$A33)</f>
        <v>0</v>
      </c>
      <c r="C33" s="441"/>
      <c r="D33" s="441"/>
      <c r="E33" s="441"/>
      <c r="F33" s="441"/>
      <c r="G33" s="110" t="s">
        <v>566</v>
      </c>
      <c r="H33" s="440">
        <f>IFERROR(VLOOKUP($A33,計算書!$Q:$T,2,0),0)</f>
        <v>0</v>
      </c>
      <c r="I33" s="441"/>
      <c r="J33" s="441"/>
      <c r="K33" s="441"/>
      <c r="L33" s="441"/>
      <c r="M33" s="110" t="s">
        <v>566</v>
      </c>
      <c r="N33" s="440">
        <f>IFERROR(VLOOKUP($A33,計算書!$Q:$T,4,0),0)</f>
        <v>0</v>
      </c>
      <c r="O33" s="441"/>
      <c r="P33" s="441"/>
      <c r="Q33" s="441"/>
      <c r="R33" s="441"/>
      <c r="S33" s="110" t="s">
        <v>566</v>
      </c>
      <c r="T33" s="440">
        <f t="shared" si="24"/>
        <v>0</v>
      </c>
      <c r="U33" s="441"/>
      <c r="V33" s="441"/>
      <c r="W33" s="441"/>
      <c r="X33" s="441"/>
      <c r="Y33" s="111" t="s">
        <v>566</v>
      </c>
      <c r="Z33" s="446"/>
      <c r="AA33" s="446"/>
      <c r="AB33" s="446"/>
      <c r="AC33" s="446"/>
      <c r="AD33" s="446"/>
      <c r="AE33" s="112" t="s">
        <v>566</v>
      </c>
      <c r="AF33" s="199" t="str">
        <f>IF(Z33="",VLOOKUP($A33,計算書!$AB:$AD,3,0),"")</f>
        <v/>
      </c>
      <c r="AG33"/>
      <c r="AH33"/>
      <c r="AI33"/>
      <c r="AJ33"/>
      <c r="AK33"/>
    </row>
    <row r="34" spans="1:37" s="48" customFormat="1" ht="25.5" customHeight="1" x14ac:dyDescent="0.4">
      <c r="A34" s="109">
        <f>【様式２】被派遣者略歴表!$C$19</f>
        <v>0</v>
      </c>
      <c r="B34" s="440">
        <f>SUMIFS(計算書!$G:$G,計算書!$B:$B,【様式４】経費計画書!$A34)</f>
        <v>0</v>
      </c>
      <c r="C34" s="441"/>
      <c r="D34" s="441"/>
      <c r="E34" s="441"/>
      <c r="F34" s="441"/>
      <c r="G34" s="110" t="s">
        <v>566</v>
      </c>
      <c r="H34" s="440">
        <f>IFERROR(VLOOKUP($A34,計算書!$Q:$T,2,0),0)</f>
        <v>0</v>
      </c>
      <c r="I34" s="441"/>
      <c r="J34" s="441"/>
      <c r="K34" s="441"/>
      <c r="L34" s="441"/>
      <c r="M34" s="110" t="s">
        <v>566</v>
      </c>
      <c r="N34" s="440">
        <f>IFERROR(VLOOKUP($A34,計算書!$Q:$T,4,0),0)</f>
        <v>0</v>
      </c>
      <c r="O34" s="441"/>
      <c r="P34" s="441"/>
      <c r="Q34" s="441"/>
      <c r="R34" s="441"/>
      <c r="S34" s="110" t="s">
        <v>566</v>
      </c>
      <c r="T34" s="440">
        <f t="shared" si="24"/>
        <v>0</v>
      </c>
      <c r="U34" s="441"/>
      <c r="V34" s="441"/>
      <c r="W34" s="441"/>
      <c r="X34" s="441"/>
      <c r="Y34" s="111" t="s">
        <v>566</v>
      </c>
      <c r="Z34" s="446"/>
      <c r="AA34" s="446"/>
      <c r="AB34" s="446"/>
      <c r="AC34" s="446"/>
      <c r="AD34" s="446"/>
      <c r="AE34" s="112" t="s">
        <v>566</v>
      </c>
      <c r="AF34" s="199" t="str">
        <f>IF(Z34="",VLOOKUP($A34,計算書!$AB:$AD,3,0),"")</f>
        <v/>
      </c>
      <c r="AG34"/>
      <c r="AH34"/>
      <c r="AI34"/>
      <c r="AJ34"/>
      <c r="AK34"/>
    </row>
    <row r="35" spans="1:37" s="48" customFormat="1" ht="25.5" customHeight="1" x14ac:dyDescent="0.4">
      <c r="A35" s="109">
        <f>【様式２】被派遣者略歴表!$C$20</f>
        <v>0</v>
      </c>
      <c r="B35" s="440">
        <f>SUMIFS(計算書!$G:$G,計算書!$B:$B,【様式４】経費計画書!$A35)</f>
        <v>0</v>
      </c>
      <c r="C35" s="441"/>
      <c r="D35" s="441"/>
      <c r="E35" s="441"/>
      <c r="F35" s="441"/>
      <c r="G35" s="110" t="s">
        <v>566</v>
      </c>
      <c r="H35" s="440">
        <f>IFERROR(VLOOKUP($A35,計算書!$Q:$T,2,0),0)</f>
        <v>0</v>
      </c>
      <c r="I35" s="441"/>
      <c r="J35" s="441"/>
      <c r="K35" s="441"/>
      <c r="L35" s="441"/>
      <c r="M35" s="110" t="s">
        <v>566</v>
      </c>
      <c r="N35" s="440">
        <f>IFERROR(VLOOKUP($A35,計算書!$Q:$T,4,0),0)</f>
        <v>0</v>
      </c>
      <c r="O35" s="441"/>
      <c r="P35" s="441"/>
      <c r="Q35" s="441"/>
      <c r="R35" s="441"/>
      <c r="S35" s="110" t="s">
        <v>566</v>
      </c>
      <c r="T35" s="440">
        <f t="shared" si="24"/>
        <v>0</v>
      </c>
      <c r="U35" s="441"/>
      <c r="V35" s="441"/>
      <c r="W35" s="441"/>
      <c r="X35" s="441"/>
      <c r="Y35" s="111" t="s">
        <v>566</v>
      </c>
      <c r="Z35" s="446"/>
      <c r="AA35" s="446"/>
      <c r="AB35" s="446"/>
      <c r="AC35" s="446"/>
      <c r="AD35" s="446"/>
      <c r="AE35" s="112" t="s">
        <v>566</v>
      </c>
      <c r="AF35" s="199" t="str">
        <f>IF(Z35="",VLOOKUP($A35,計算書!$AB:$AD,3,0),"")</f>
        <v/>
      </c>
      <c r="AG35"/>
      <c r="AH35"/>
      <c r="AI35"/>
      <c r="AJ35"/>
      <c r="AK35"/>
    </row>
    <row r="36" spans="1:37" s="48" customFormat="1" ht="25.5" customHeight="1" x14ac:dyDescent="0.4">
      <c r="A36" s="109">
        <f>【様式２】被派遣者略歴表!$C$21</f>
        <v>0</v>
      </c>
      <c r="B36" s="440">
        <f>SUMIFS(計算書!$G:$G,計算書!$B:$B,【様式４】経費計画書!$A36)</f>
        <v>0</v>
      </c>
      <c r="C36" s="441"/>
      <c r="D36" s="441"/>
      <c r="E36" s="441"/>
      <c r="F36" s="441"/>
      <c r="G36" s="110" t="s">
        <v>566</v>
      </c>
      <c r="H36" s="440">
        <f>IFERROR(VLOOKUP($A36,計算書!$Q:$T,2,0),0)</f>
        <v>0</v>
      </c>
      <c r="I36" s="441"/>
      <c r="J36" s="441"/>
      <c r="K36" s="441"/>
      <c r="L36" s="441"/>
      <c r="M36" s="110" t="s">
        <v>566</v>
      </c>
      <c r="N36" s="440">
        <f>IFERROR(VLOOKUP($A36,計算書!$Q:$T,4,0),0)</f>
        <v>0</v>
      </c>
      <c r="O36" s="441"/>
      <c r="P36" s="441"/>
      <c r="Q36" s="441"/>
      <c r="R36" s="441"/>
      <c r="S36" s="110" t="s">
        <v>566</v>
      </c>
      <c r="T36" s="440">
        <f t="shared" si="24"/>
        <v>0</v>
      </c>
      <c r="U36" s="441"/>
      <c r="V36" s="441"/>
      <c r="W36" s="441"/>
      <c r="X36" s="441"/>
      <c r="Y36" s="111" t="s">
        <v>566</v>
      </c>
      <c r="Z36" s="446"/>
      <c r="AA36" s="446"/>
      <c r="AB36" s="446"/>
      <c r="AC36" s="446"/>
      <c r="AD36" s="446"/>
      <c r="AE36" s="112" t="s">
        <v>566</v>
      </c>
      <c r="AF36" s="199" t="str">
        <f>IF(Z36="",VLOOKUP($A36,計算書!$AB:$AD,3,0),"")</f>
        <v/>
      </c>
      <c r="AG36"/>
      <c r="AH36"/>
      <c r="AI36"/>
      <c r="AJ36"/>
      <c r="AK36"/>
    </row>
    <row r="37" spans="1:37" s="48" customFormat="1" ht="25.5" customHeight="1" x14ac:dyDescent="0.4">
      <c r="A37" s="109">
        <f>【様式２】被派遣者略歴表!$C$22</f>
        <v>0</v>
      </c>
      <c r="B37" s="440">
        <f>SUMIFS(計算書!$G:$G,計算書!$B:$B,【様式４】経費計画書!$A37)</f>
        <v>0</v>
      </c>
      <c r="C37" s="441"/>
      <c r="D37" s="441"/>
      <c r="E37" s="441"/>
      <c r="F37" s="441"/>
      <c r="G37" s="110" t="s">
        <v>566</v>
      </c>
      <c r="H37" s="440">
        <f>IFERROR(VLOOKUP($A37,計算書!$Q:$T,2,0),0)</f>
        <v>0</v>
      </c>
      <c r="I37" s="441"/>
      <c r="J37" s="441"/>
      <c r="K37" s="441"/>
      <c r="L37" s="441"/>
      <c r="M37" s="110" t="s">
        <v>566</v>
      </c>
      <c r="N37" s="440">
        <f>IFERROR(VLOOKUP($A37,計算書!$Q:$T,4,0),0)</f>
        <v>0</v>
      </c>
      <c r="O37" s="441"/>
      <c r="P37" s="441"/>
      <c r="Q37" s="441"/>
      <c r="R37" s="441"/>
      <c r="S37" s="110" t="s">
        <v>566</v>
      </c>
      <c r="T37" s="440">
        <f t="shared" si="24"/>
        <v>0</v>
      </c>
      <c r="U37" s="441"/>
      <c r="V37" s="441"/>
      <c r="W37" s="441"/>
      <c r="X37" s="441"/>
      <c r="Y37" s="111" t="s">
        <v>566</v>
      </c>
      <c r="Z37" s="446"/>
      <c r="AA37" s="446"/>
      <c r="AB37" s="446"/>
      <c r="AC37" s="446"/>
      <c r="AD37" s="446"/>
      <c r="AE37" s="112" t="s">
        <v>566</v>
      </c>
      <c r="AF37" s="199" t="str">
        <f>IF(Z37="",VLOOKUP($A37,計算書!$AB:$AD,3,0),"")</f>
        <v/>
      </c>
      <c r="AG37"/>
      <c r="AH37"/>
      <c r="AI37"/>
      <c r="AJ37"/>
      <c r="AK37"/>
    </row>
    <row r="38" spans="1:37" s="48" customFormat="1" ht="25.5" customHeight="1" x14ac:dyDescent="0.4">
      <c r="A38" s="109">
        <f>【様式２】被派遣者略歴表!$C$23</f>
        <v>0</v>
      </c>
      <c r="B38" s="440">
        <f>SUMIFS(計算書!$G:$G,計算書!$B:$B,【様式４】経費計画書!$A38)</f>
        <v>0</v>
      </c>
      <c r="C38" s="441"/>
      <c r="D38" s="441"/>
      <c r="E38" s="441"/>
      <c r="F38" s="441"/>
      <c r="G38" s="110" t="s">
        <v>566</v>
      </c>
      <c r="H38" s="440">
        <f>IFERROR(VLOOKUP($A38,計算書!$Q:$T,2,0),0)</f>
        <v>0</v>
      </c>
      <c r="I38" s="441"/>
      <c r="J38" s="441"/>
      <c r="K38" s="441"/>
      <c r="L38" s="441"/>
      <c r="M38" s="110" t="s">
        <v>566</v>
      </c>
      <c r="N38" s="440">
        <f>IFERROR(VLOOKUP($A38,計算書!$Q:$T,4,0),0)</f>
        <v>0</v>
      </c>
      <c r="O38" s="441"/>
      <c r="P38" s="441"/>
      <c r="Q38" s="441"/>
      <c r="R38" s="441"/>
      <c r="S38" s="110" t="s">
        <v>566</v>
      </c>
      <c r="T38" s="440">
        <f t="shared" si="24"/>
        <v>0</v>
      </c>
      <c r="U38" s="441"/>
      <c r="V38" s="441"/>
      <c r="W38" s="441"/>
      <c r="X38" s="441"/>
      <c r="Y38" s="111" t="s">
        <v>566</v>
      </c>
      <c r="Z38" s="446"/>
      <c r="AA38" s="446"/>
      <c r="AB38" s="446"/>
      <c r="AC38" s="446"/>
      <c r="AD38" s="446"/>
      <c r="AE38" s="112" t="s">
        <v>566</v>
      </c>
      <c r="AF38" s="199" t="str">
        <f>IF(Z38="",VLOOKUP($A38,計算書!$AB:$AD,3,0),"")</f>
        <v/>
      </c>
      <c r="AG38"/>
      <c r="AH38"/>
      <c r="AI38"/>
      <c r="AJ38"/>
      <c r="AK38"/>
    </row>
    <row r="39" spans="1:37" s="48" customFormat="1" ht="25.5" customHeight="1" x14ac:dyDescent="0.4">
      <c r="A39" s="109">
        <f>【様式２】被派遣者略歴表!$C$24</f>
        <v>0</v>
      </c>
      <c r="B39" s="440">
        <f>SUMIFS(計算書!$G:$G,計算書!$B:$B,【様式４】経費計画書!$A39)</f>
        <v>0</v>
      </c>
      <c r="C39" s="441"/>
      <c r="D39" s="441"/>
      <c r="E39" s="441"/>
      <c r="F39" s="441"/>
      <c r="G39" s="110" t="s">
        <v>566</v>
      </c>
      <c r="H39" s="440">
        <f>IFERROR(VLOOKUP($A39,計算書!$Q:$T,2,0),0)</f>
        <v>0</v>
      </c>
      <c r="I39" s="441"/>
      <c r="J39" s="441"/>
      <c r="K39" s="441"/>
      <c r="L39" s="441"/>
      <c r="M39" s="110" t="s">
        <v>566</v>
      </c>
      <c r="N39" s="440">
        <f>IFERROR(VLOOKUP($A39,計算書!$Q:$T,4,0),0)</f>
        <v>0</v>
      </c>
      <c r="O39" s="441"/>
      <c r="P39" s="441"/>
      <c r="Q39" s="441"/>
      <c r="R39" s="441"/>
      <c r="S39" s="110" t="s">
        <v>566</v>
      </c>
      <c r="T39" s="440">
        <f t="shared" si="24"/>
        <v>0</v>
      </c>
      <c r="U39" s="441"/>
      <c r="V39" s="441"/>
      <c r="W39" s="441"/>
      <c r="X39" s="441"/>
      <c r="Y39" s="111" t="s">
        <v>566</v>
      </c>
      <c r="Z39" s="446"/>
      <c r="AA39" s="446"/>
      <c r="AB39" s="446"/>
      <c r="AC39" s="446"/>
      <c r="AD39" s="446"/>
      <c r="AE39" s="112" t="s">
        <v>566</v>
      </c>
      <c r="AF39" s="199" t="str">
        <f>IF(Z39="",VLOOKUP($A39,計算書!$AB:$AD,3,0),"")</f>
        <v/>
      </c>
      <c r="AG39"/>
      <c r="AH39"/>
      <c r="AI39"/>
      <c r="AJ39"/>
      <c r="AK39"/>
    </row>
    <row r="40" spans="1:37" s="48" customFormat="1" ht="25.5" customHeight="1" x14ac:dyDescent="0.4">
      <c r="A40" s="109">
        <f>【様式２】被派遣者略歴表!$C$25</f>
        <v>0</v>
      </c>
      <c r="B40" s="440">
        <f>SUMIFS(計算書!$G:$G,計算書!$B:$B,【様式４】経費計画書!$A40)</f>
        <v>0</v>
      </c>
      <c r="C40" s="441"/>
      <c r="D40" s="441"/>
      <c r="E40" s="441"/>
      <c r="F40" s="441"/>
      <c r="G40" s="110" t="s">
        <v>566</v>
      </c>
      <c r="H40" s="440">
        <f>IFERROR(VLOOKUP($A40,計算書!$Q:$T,2,0),0)</f>
        <v>0</v>
      </c>
      <c r="I40" s="441"/>
      <c r="J40" s="441"/>
      <c r="K40" s="441"/>
      <c r="L40" s="441"/>
      <c r="M40" s="110" t="s">
        <v>566</v>
      </c>
      <c r="N40" s="440">
        <f>IFERROR(VLOOKUP($A40,計算書!$Q:$T,4,0),0)</f>
        <v>0</v>
      </c>
      <c r="O40" s="441"/>
      <c r="P40" s="441"/>
      <c r="Q40" s="441"/>
      <c r="R40" s="441"/>
      <c r="S40" s="110" t="s">
        <v>566</v>
      </c>
      <c r="T40" s="440">
        <f t="shared" si="24"/>
        <v>0</v>
      </c>
      <c r="U40" s="441"/>
      <c r="V40" s="441"/>
      <c r="W40" s="441"/>
      <c r="X40" s="441"/>
      <c r="Y40" s="111" t="s">
        <v>566</v>
      </c>
      <c r="Z40" s="446"/>
      <c r="AA40" s="446"/>
      <c r="AB40" s="446"/>
      <c r="AC40" s="446"/>
      <c r="AD40" s="446"/>
      <c r="AE40" s="112" t="s">
        <v>566</v>
      </c>
      <c r="AF40" s="199" t="str">
        <f>IF(Z40="",VLOOKUP($A40,計算書!$AB:$AD,3,0),"")</f>
        <v/>
      </c>
      <c r="AG40"/>
      <c r="AH40"/>
      <c r="AI40"/>
      <c r="AJ40"/>
      <c r="AK40"/>
    </row>
    <row r="41" spans="1:37" s="48" customFormat="1" ht="25.5" customHeight="1" x14ac:dyDescent="0.4">
      <c r="A41" s="109">
        <f>【様式２】被派遣者略歴表!$C$26</f>
        <v>0</v>
      </c>
      <c r="B41" s="440">
        <f>SUMIFS(計算書!$G:$G,計算書!$B:$B,【様式４】経費計画書!$A41)</f>
        <v>0</v>
      </c>
      <c r="C41" s="441"/>
      <c r="D41" s="441"/>
      <c r="E41" s="441"/>
      <c r="F41" s="441"/>
      <c r="G41" s="110" t="s">
        <v>566</v>
      </c>
      <c r="H41" s="440">
        <f>IFERROR(VLOOKUP($A41,計算書!$Q:$T,2,0),0)</f>
        <v>0</v>
      </c>
      <c r="I41" s="441"/>
      <c r="J41" s="441"/>
      <c r="K41" s="441"/>
      <c r="L41" s="441"/>
      <c r="M41" s="110" t="s">
        <v>566</v>
      </c>
      <c r="N41" s="440">
        <f>IFERROR(VLOOKUP($A41,計算書!$Q:$T,4,0),0)</f>
        <v>0</v>
      </c>
      <c r="O41" s="441"/>
      <c r="P41" s="441"/>
      <c r="Q41" s="441"/>
      <c r="R41" s="441"/>
      <c r="S41" s="110" t="s">
        <v>566</v>
      </c>
      <c r="T41" s="440">
        <f t="shared" si="24"/>
        <v>0</v>
      </c>
      <c r="U41" s="441"/>
      <c r="V41" s="441"/>
      <c r="W41" s="441"/>
      <c r="X41" s="441"/>
      <c r="Y41" s="111" t="s">
        <v>566</v>
      </c>
      <c r="Z41" s="446"/>
      <c r="AA41" s="446"/>
      <c r="AB41" s="446"/>
      <c r="AC41" s="446"/>
      <c r="AD41" s="446"/>
      <c r="AE41" s="112" t="s">
        <v>566</v>
      </c>
      <c r="AF41" s="199" t="str">
        <f>IF(Z41="",VLOOKUP($A41,計算書!$AB:$AD,3,0),"")</f>
        <v/>
      </c>
      <c r="AG41"/>
      <c r="AH41"/>
      <c r="AI41"/>
      <c r="AJ41"/>
      <c r="AK41"/>
    </row>
    <row r="42" spans="1:37" s="48" customFormat="1" ht="25.5" customHeight="1" x14ac:dyDescent="0.4">
      <c r="A42" s="109">
        <f>【様式２】被派遣者略歴表!$C$27</f>
        <v>0</v>
      </c>
      <c r="B42" s="440">
        <f>SUMIFS(計算書!$G:$G,計算書!$B:$B,【様式４】経費計画書!$A42)</f>
        <v>0</v>
      </c>
      <c r="C42" s="441"/>
      <c r="D42" s="441"/>
      <c r="E42" s="441"/>
      <c r="F42" s="441"/>
      <c r="G42" s="110" t="s">
        <v>566</v>
      </c>
      <c r="H42" s="440">
        <f>IFERROR(VLOOKUP($A42,計算書!$Q:$T,2,0),0)</f>
        <v>0</v>
      </c>
      <c r="I42" s="441"/>
      <c r="J42" s="441"/>
      <c r="K42" s="441"/>
      <c r="L42" s="441"/>
      <c r="M42" s="110" t="s">
        <v>566</v>
      </c>
      <c r="N42" s="440">
        <f>IFERROR(VLOOKUP($A42,計算書!$Q:$T,4,0),0)</f>
        <v>0</v>
      </c>
      <c r="O42" s="441"/>
      <c r="P42" s="441"/>
      <c r="Q42" s="441"/>
      <c r="R42" s="441"/>
      <c r="S42" s="110" t="s">
        <v>566</v>
      </c>
      <c r="T42" s="440">
        <f t="shared" si="24"/>
        <v>0</v>
      </c>
      <c r="U42" s="441"/>
      <c r="V42" s="441"/>
      <c r="W42" s="441"/>
      <c r="X42" s="441"/>
      <c r="Y42" s="111" t="s">
        <v>566</v>
      </c>
      <c r="Z42" s="446"/>
      <c r="AA42" s="446"/>
      <c r="AB42" s="446"/>
      <c r="AC42" s="446"/>
      <c r="AD42" s="446"/>
      <c r="AE42" s="112" t="s">
        <v>566</v>
      </c>
      <c r="AF42" s="199" t="str">
        <f>IF(Z42="",VLOOKUP($A42,計算書!$AB:$AD,3,0),"")</f>
        <v/>
      </c>
      <c r="AG42"/>
      <c r="AH42"/>
      <c r="AI42"/>
      <c r="AJ42"/>
      <c r="AK42"/>
    </row>
    <row r="43" spans="1:37" s="48" customFormat="1" ht="25.5" customHeight="1" x14ac:dyDescent="0.4">
      <c r="A43" s="109">
        <f>【様式２】被派遣者略歴表!$C$28</f>
        <v>0</v>
      </c>
      <c r="B43" s="440">
        <f>SUMIFS(計算書!$G:$G,計算書!$B:$B,【様式４】経費計画書!$A43)</f>
        <v>0</v>
      </c>
      <c r="C43" s="441"/>
      <c r="D43" s="441"/>
      <c r="E43" s="441"/>
      <c r="F43" s="441"/>
      <c r="G43" s="110" t="s">
        <v>566</v>
      </c>
      <c r="H43" s="440">
        <f>IFERROR(VLOOKUP($A43,計算書!$Q:$T,2,0),0)</f>
        <v>0</v>
      </c>
      <c r="I43" s="441"/>
      <c r="J43" s="441"/>
      <c r="K43" s="441"/>
      <c r="L43" s="441"/>
      <c r="M43" s="110" t="s">
        <v>566</v>
      </c>
      <c r="N43" s="440">
        <f>IFERROR(VLOOKUP($A43,計算書!$Q:$T,4,0),0)</f>
        <v>0</v>
      </c>
      <c r="O43" s="441"/>
      <c r="P43" s="441"/>
      <c r="Q43" s="441"/>
      <c r="R43" s="441"/>
      <c r="S43" s="110" t="s">
        <v>566</v>
      </c>
      <c r="T43" s="440">
        <f t="shared" si="24"/>
        <v>0</v>
      </c>
      <c r="U43" s="441"/>
      <c r="V43" s="441"/>
      <c r="W43" s="441"/>
      <c r="X43" s="441"/>
      <c r="Y43" s="111" t="s">
        <v>566</v>
      </c>
      <c r="Z43" s="446"/>
      <c r="AA43" s="446"/>
      <c r="AB43" s="446"/>
      <c r="AC43" s="446"/>
      <c r="AD43" s="446"/>
      <c r="AE43" s="112" t="s">
        <v>566</v>
      </c>
      <c r="AF43" s="199" t="str">
        <f>IF(Z43="",VLOOKUP($A43,計算書!$AB:$AD,3,0),"")</f>
        <v/>
      </c>
      <c r="AG43"/>
      <c r="AH43"/>
      <c r="AI43"/>
      <c r="AJ43"/>
      <c r="AK43"/>
    </row>
    <row r="44" spans="1:37" s="48" customFormat="1" ht="25.5" customHeight="1" thickBot="1" x14ac:dyDescent="0.45">
      <c r="A44" s="113">
        <f>【様式２】被派遣者略歴表!$C$29</f>
        <v>0</v>
      </c>
      <c r="B44" s="442">
        <f>SUMIFS(計算書!$G:$G,計算書!$B:$B,【様式４】経費計画書!$A44)</f>
        <v>0</v>
      </c>
      <c r="C44" s="443"/>
      <c r="D44" s="443"/>
      <c r="E44" s="443"/>
      <c r="F44" s="443"/>
      <c r="G44" s="114" t="s">
        <v>566</v>
      </c>
      <c r="H44" s="442">
        <f>IFERROR(VLOOKUP($A44,計算書!$Q:$T,2,0),0)</f>
        <v>0</v>
      </c>
      <c r="I44" s="443"/>
      <c r="J44" s="443"/>
      <c r="K44" s="443"/>
      <c r="L44" s="443"/>
      <c r="M44" s="114" t="s">
        <v>566</v>
      </c>
      <c r="N44" s="442">
        <f>IFERROR(VLOOKUP($A44,計算書!$Q:$T,4,0),0)</f>
        <v>0</v>
      </c>
      <c r="O44" s="443"/>
      <c r="P44" s="443"/>
      <c r="Q44" s="443"/>
      <c r="R44" s="443"/>
      <c r="S44" s="114" t="s">
        <v>566</v>
      </c>
      <c r="T44" s="442">
        <f t="shared" si="24"/>
        <v>0</v>
      </c>
      <c r="U44" s="443"/>
      <c r="V44" s="443"/>
      <c r="W44" s="443"/>
      <c r="X44" s="443"/>
      <c r="Y44" s="115" t="s">
        <v>566</v>
      </c>
      <c r="Z44" s="449"/>
      <c r="AA44" s="449"/>
      <c r="AB44" s="449"/>
      <c r="AC44" s="449"/>
      <c r="AD44" s="449"/>
      <c r="AE44" s="116" t="s">
        <v>566</v>
      </c>
      <c r="AF44" s="199" t="str">
        <f>IF(Z44="",VLOOKUP($A44,計算書!$AB:$AD,3,0),"")</f>
        <v/>
      </c>
      <c r="AG44"/>
      <c r="AH44"/>
      <c r="AI44"/>
      <c r="AJ44"/>
      <c r="AK44"/>
    </row>
    <row r="45" spans="1:37" ht="24.8" customHeight="1" thickTop="1" thickBot="1" x14ac:dyDescent="0.45">
      <c r="A45" s="436" t="s">
        <v>567</v>
      </c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437"/>
      <c r="T45" s="438">
        <f>SUM($T$30:$X$44)</f>
        <v>0</v>
      </c>
      <c r="U45" s="439"/>
      <c r="V45" s="439"/>
      <c r="W45" s="439"/>
      <c r="X45" s="439"/>
      <c r="Y45" s="117" t="s">
        <v>566</v>
      </c>
      <c r="Z45" s="439">
        <f>SUM($Z$30:$AD$44)</f>
        <v>0</v>
      </c>
      <c r="AA45" s="439"/>
      <c r="AB45" s="439"/>
      <c r="AC45" s="439"/>
      <c r="AD45" s="439"/>
      <c r="AE45" s="118" t="s">
        <v>566</v>
      </c>
      <c r="AF45" s="155"/>
      <c r="AG45"/>
      <c r="AH45"/>
      <c r="AI45"/>
      <c r="AJ45"/>
      <c r="AK45"/>
    </row>
    <row r="46" spans="1:37" ht="14.95" customHeight="1" x14ac:dyDescent="0.45">
      <c r="A46" s="201" t="s">
        <v>497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W46" s="51"/>
      <c r="AC46" s="2" ph="1"/>
      <c r="AD46" s="2" ph="1"/>
      <c r="AF46" s="155"/>
    </row>
    <row r="47" spans="1:37" s="48" customFormat="1" ht="14.95" customHeight="1" x14ac:dyDescent="0.4">
      <c r="A47" s="202" t="s">
        <v>715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AF47" s="155"/>
    </row>
    <row r="48" spans="1:37" s="49" customFormat="1" ht="14.95" customHeight="1" x14ac:dyDescent="0.4">
      <c r="A48" s="201" t="s">
        <v>481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AF48" s="155"/>
    </row>
    <row r="49" spans="1:32" s="49" customFormat="1" ht="14.95" customHeight="1" x14ac:dyDescent="0.4">
      <c r="A49" s="201" t="s">
        <v>433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AF49" s="155"/>
    </row>
    <row r="50" spans="1:32" s="49" customFormat="1" ht="13.75" customHeight="1" x14ac:dyDescent="0.4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32" ht="18.7" customHeight="1" thickBot="1" x14ac:dyDescent="0.5">
      <c r="A51" s="348" t="s">
        <v>434</v>
      </c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AC51" s="2" ph="1"/>
      <c r="AD51" s="2" ph="1"/>
    </row>
    <row r="52" spans="1:32" ht="25.5" customHeight="1" x14ac:dyDescent="0.4">
      <c r="A52" s="200" t="s">
        <v>23</v>
      </c>
      <c r="B52" s="450" t="s">
        <v>25</v>
      </c>
      <c r="C52" s="451"/>
      <c r="D52" s="451"/>
      <c r="E52" s="451"/>
      <c r="F52" s="451"/>
      <c r="G52" s="451"/>
      <c r="H52" s="451"/>
      <c r="I52" s="452"/>
      <c r="J52" s="491" t="s">
        <v>26</v>
      </c>
      <c r="K52" s="492"/>
      <c r="L52" s="492"/>
      <c r="M52" s="492"/>
      <c r="N52" s="493"/>
      <c r="O52" s="447" t="s">
        <v>569</v>
      </c>
      <c r="P52" s="447"/>
      <c r="Q52" s="447"/>
      <c r="R52" s="448" t="s">
        <v>27</v>
      </c>
      <c r="S52" s="448"/>
      <c r="T52" s="451" t="s">
        <v>20</v>
      </c>
      <c r="U52" s="451"/>
      <c r="V52" s="451"/>
      <c r="W52" s="451"/>
      <c r="X52" s="451"/>
      <c r="Y52" s="494"/>
    </row>
    <row r="53" spans="1:32" ht="25.5" customHeight="1" x14ac:dyDescent="0.4">
      <c r="A53" s="84"/>
      <c r="B53" s="479"/>
      <c r="C53" s="480"/>
      <c r="D53" s="480"/>
      <c r="E53" s="480"/>
      <c r="F53" s="480"/>
      <c r="G53" s="480"/>
      <c r="H53" s="480"/>
      <c r="I53" s="481"/>
      <c r="J53" s="482"/>
      <c r="K53" s="483"/>
      <c r="L53" s="483"/>
      <c r="M53" s="483"/>
      <c r="N53" s="122" t="s">
        <v>731</v>
      </c>
      <c r="O53" s="486"/>
      <c r="P53" s="486"/>
      <c r="Q53" s="486"/>
      <c r="R53" s="487"/>
      <c r="S53" s="487"/>
      <c r="T53" s="484">
        <f>J53*O53</f>
        <v>0</v>
      </c>
      <c r="U53" s="485"/>
      <c r="V53" s="485"/>
      <c r="W53" s="485"/>
      <c r="X53" s="485"/>
      <c r="Y53" s="123" t="s">
        <v>24</v>
      </c>
    </row>
    <row r="54" spans="1:32" ht="25.5" customHeight="1" x14ac:dyDescent="0.4">
      <c r="A54" s="83"/>
      <c r="B54" s="467"/>
      <c r="C54" s="468"/>
      <c r="D54" s="468"/>
      <c r="E54" s="468"/>
      <c r="F54" s="468"/>
      <c r="G54" s="468"/>
      <c r="H54" s="468"/>
      <c r="I54" s="469"/>
      <c r="J54" s="470"/>
      <c r="K54" s="471"/>
      <c r="L54" s="471"/>
      <c r="M54" s="471"/>
      <c r="N54" s="124" t="s">
        <v>731</v>
      </c>
      <c r="O54" s="474"/>
      <c r="P54" s="474"/>
      <c r="Q54" s="474"/>
      <c r="R54" s="475"/>
      <c r="S54" s="475"/>
      <c r="T54" s="472">
        <f t="shared" ref="T54:T59" si="25">J54*O54</f>
        <v>0</v>
      </c>
      <c r="U54" s="473"/>
      <c r="V54" s="473"/>
      <c r="W54" s="473"/>
      <c r="X54" s="473"/>
      <c r="Y54" s="125" t="s">
        <v>24</v>
      </c>
    </row>
    <row r="55" spans="1:32" ht="25.5" customHeight="1" x14ac:dyDescent="0.4">
      <c r="A55" s="83"/>
      <c r="B55" s="467"/>
      <c r="C55" s="468"/>
      <c r="D55" s="468"/>
      <c r="E55" s="468"/>
      <c r="F55" s="468"/>
      <c r="G55" s="468"/>
      <c r="H55" s="468"/>
      <c r="I55" s="469"/>
      <c r="J55" s="470"/>
      <c r="K55" s="471"/>
      <c r="L55" s="471"/>
      <c r="M55" s="471"/>
      <c r="N55" s="124" t="s">
        <v>731</v>
      </c>
      <c r="O55" s="474"/>
      <c r="P55" s="474"/>
      <c r="Q55" s="474"/>
      <c r="R55" s="475"/>
      <c r="S55" s="475"/>
      <c r="T55" s="472">
        <f t="shared" si="25"/>
        <v>0</v>
      </c>
      <c r="U55" s="473"/>
      <c r="V55" s="473"/>
      <c r="W55" s="473"/>
      <c r="X55" s="473"/>
      <c r="Y55" s="125" t="s">
        <v>24</v>
      </c>
    </row>
    <row r="56" spans="1:32" ht="25.5" customHeight="1" x14ac:dyDescent="0.4">
      <c r="A56" s="83"/>
      <c r="B56" s="467"/>
      <c r="C56" s="468"/>
      <c r="D56" s="468"/>
      <c r="E56" s="468"/>
      <c r="F56" s="468"/>
      <c r="G56" s="468"/>
      <c r="H56" s="468"/>
      <c r="I56" s="469"/>
      <c r="J56" s="470"/>
      <c r="K56" s="471"/>
      <c r="L56" s="471"/>
      <c r="M56" s="471"/>
      <c r="N56" s="124" t="s">
        <v>731</v>
      </c>
      <c r="O56" s="474"/>
      <c r="P56" s="474"/>
      <c r="Q56" s="474"/>
      <c r="R56" s="475"/>
      <c r="S56" s="475"/>
      <c r="T56" s="472">
        <f t="shared" si="25"/>
        <v>0</v>
      </c>
      <c r="U56" s="473"/>
      <c r="V56" s="473"/>
      <c r="W56" s="473"/>
      <c r="X56" s="473"/>
      <c r="Y56" s="125" t="s">
        <v>24</v>
      </c>
    </row>
    <row r="57" spans="1:32" ht="25.5" customHeight="1" x14ac:dyDescent="0.4">
      <c r="A57" s="83"/>
      <c r="B57" s="467"/>
      <c r="C57" s="468"/>
      <c r="D57" s="468"/>
      <c r="E57" s="468"/>
      <c r="F57" s="468"/>
      <c r="G57" s="468"/>
      <c r="H57" s="468"/>
      <c r="I57" s="469"/>
      <c r="J57" s="470"/>
      <c r="K57" s="471"/>
      <c r="L57" s="471"/>
      <c r="M57" s="471"/>
      <c r="N57" s="124" t="s">
        <v>731</v>
      </c>
      <c r="O57" s="474"/>
      <c r="P57" s="474"/>
      <c r="Q57" s="474"/>
      <c r="R57" s="475"/>
      <c r="S57" s="475"/>
      <c r="T57" s="472">
        <f t="shared" si="25"/>
        <v>0</v>
      </c>
      <c r="U57" s="473"/>
      <c r="V57" s="473"/>
      <c r="W57" s="473"/>
      <c r="X57" s="473"/>
      <c r="Y57" s="125" t="s">
        <v>24</v>
      </c>
    </row>
    <row r="58" spans="1:32" ht="25.5" customHeight="1" x14ac:dyDescent="0.4">
      <c r="A58" s="83"/>
      <c r="B58" s="467"/>
      <c r="C58" s="468"/>
      <c r="D58" s="468"/>
      <c r="E58" s="468"/>
      <c r="F58" s="468"/>
      <c r="G58" s="468"/>
      <c r="H58" s="468"/>
      <c r="I58" s="469"/>
      <c r="J58" s="470"/>
      <c r="K58" s="471"/>
      <c r="L58" s="471"/>
      <c r="M58" s="471"/>
      <c r="N58" s="124" t="s">
        <v>731</v>
      </c>
      <c r="O58" s="474"/>
      <c r="P58" s="474"/>
      <c r="Q58" s="474"/>
      <c r="R58" s="475"/>
      <c r="S58" s="475"/>
      <c r="T58" s="472">
        <f t="shared" si="25"/>
        <v>0</v>
      </c>
      <c r="U58" s="473"/>
      <c r="V58" s="473"/>
      <c r="W58" s="473"/>
      <c r="X58" s="473"/>
      <c r="Y58" s="125" t="s">
        <v>24</v>
      </c>
    </row>
    <row r="59" spans="1:32" ht="25.5" customHeight="1" thickBot="1" x14ac:dyDescent="0.45">
      <c r="A59" s="82"/>
      <c r="B59" s="456"/>
      <c r="C59" s="457"/>
      <c r="D59" s="457"/>
      <c r="E59" s="457"/>
      <c r="F59" s="457"/>
      <c r="G59" s="457"/>
      <c r="H59" s="457"/>
      <c r="I59" s="458"/>
      <c r="J59" s="459"/>
      <c r="K59" s="460"/>
      <c r="L59" s="460"/>
      <c r="M59" s="460"/>
      <c r="N59" s="126" t="s">
        <v>731</v>
      </c>
      <c r="O59" s="463"/>
      <c r="P59" s="463"/>
      <c r="Q59" s="463"/>
      <c r="R59" s="464"/>
      <c r="S59" s="464"/>
      <c r="T59" s="461">
        <f t="shared" si="25"/>
        <v>0</v>
      </c>
      <c r="U59" s="462"/>
      <c r="V59" s="462"/>
      <c r="W59" s="462"/>
      <c r="X59" s="462"/>
      <c r="Y59" s="127" t="s">
        <v>24</v>
      </c>
    </row>
    <row r="60" spans="1:32" ht="29.25" customHeight="1" thickTop="1" thickBot="1" x14ac:dyDescent="0.45">
      <c r="A60" s="465" t="s">
        <v>28</v>
      </c>
      <c r="B60" s="466"/>
      <c r="C60" s="466"/>
      <c r="D60" s="466"/>
      <c r="E60" s="466"/>
      <c r="F60" s="466"/>
      <c r="G60" s="466"/>
      <c r="H60" s="466"/>
      <c r="I60" s="466"/>
      <c r="J60" s="466"/>
      <c r="K60" s="466"/>
      <c r="L60" s="466"/>
      <c r="M60" s="466"/>
      <c r="N60" s="466"/>
      <c r="O60" s="466"/>
      <c r="P60" s="466"/>
      <c r="Q60" s="466"/>
      <c r="R60" s="466"/>
      <c r="S60" s="466"/>
      <c r="T60" s="455">
        <f>SUM($T$53:$X$59)</f>
        <v>0</v>
      </c>
      <c r="U60" s="455"/>
      <c r="V60" s="455"/>
      <c r="W60" s="455"/>
      <c r="X60" s="455"/>
      <c r="Y60" s="128" t="s">
        <v>24</v>
      </c>
    </row>
    <row r="61" spans="1:32" s="48" customFormat="1" ht="14.3" customHeight="1" x14ac:dyDescent="0.4">
      <c r="A61" s="201" t="s">
        <v>441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</row>
    <row r="62" spans="1:32" s="49" customFormat="1" ht="14.3" customHeight="1" x14ac:dyDescent="0.4">
      <c r="A62" s="202" t="s">
        <v>442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</row>
    <row r="63" spans="1:32" s="49" customFormat="1" ht="14.3" customHeight="1" x14ac:dyDescent="0.4">
      <c r="A63" s="201" t="s">
        <v>233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</row>
    <row r="64" spans="1:32" ht="18.7" customHeight="1" thickBot="1" x14ac:dyDescent="0.45">
      <c r="A64" s="5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</row>
    <row r="65" spans="1:30" ht="27" customHeight="1" thickBot="1" x14ac:dyDescent="0.45">
      <c r="A65" s="477" t="s">
        <v>29</v>
      </c>
      <c r="B65" s="478"/>
      <c r="C65" s="478"/>
      <c r="D65" s="478"/>
      <c r="E65" s="478"/>
      <c r="F65" s="478"/>
      <c r="G65" s="478"/>
      <c r="H65" s="478"/>
      <c r="I65" s="478"/>
      <c r="J65" s="478"/>
      <c r="K65" s="478"/>
      <c r="L65" s="478"/>
      <c r="M65" s="478"/>
      <c r="N65" s="478"/>
      <c r="O65" s="478"/>
      <c r="P65" s="478"/>
      <c r="Q65" s="478"/>
      <c r="R65" s="478"/>
      <c r="S65" s="478"/>
      <c r="T65" s="476">
        <f>T45+Z45+T60</f>
        <v>0</v>
      </c>
      <c r="U65" s="476"/>
      <c r="V65" s="476"/>
      <c r="W65" s="476"/>
      <c r="X65" s="476"/>
      <c r="Y65" s="53" t="s">
        <v>24</v>
      </c>
    </row>
    <row r="66" spans="1:30" ht="23.3" customHeight="1" x14ac:dyDescent="0.4">
      <c r="A66" s="203" t="s">
        <v>234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30" ht="23.3" customHeight="1" x14ac:dyDescent="0.4">
      <c r="A67" s="204" t="s">
        <v>718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30" ht="29.9" x14ac:dyDescent="0.45">
      <c r="AC68" s="2" ph="1"/>
      <c r="AD68" s="2" ph="1"/>
    </row>
    <row r="70" spans="1:30" ht="29.9" x14ac:dyDescent="0.45">
      <c r="AC70" s="2" ph="1"/>
      <c r="AD70" s="2" ph="1"/>
    </row>
    <row r="72" spans="1:30" ht="29.9" x14ac:dyDescent="0.45">
      <c r="AC72" s="2" ph="1"/>
      <c r="AD72" s="2" ph="1"/>
    </row>
    <row r="73" spans="1:30" ht="29.9" x14ac:dyDescent="0.45">
      <c r="AC73" s="2" ph="1"/>
      <c r="AD73" s="2" ph="1"/>
    </row>
    <row r="74" spans="1:30" ht="29.9" x14ac:dyDescent="0.45">
      <c r="AC74" s="2" ph="1"/>
      <c r="AD74" s="2" ph="1"/>
    </row>
    <row r="75" spans="1:30" ht="29.9" x14ac:dyDescent="0.45">
      <c r="AC75" s="2" ph="1"/>
      <c r="AD75" s="2" ph="1"/>
    </row>
    <row r="76" spans="1:30" ht="29.9" x14ac:dyDescent="0.45">
      <c r="AC76" s="2" ph="1"/>
      <c r="AD76" s="2" ph="1"/>
    </row>
    <row r="77" spans="1:30" ht="29.9" x14ac:dyDescent="0.45">
      <c r="AC77" s="2" ph="1"/>
      <c r="AD77" s="2" ph="1"/>
    </row>
    <row r="78" spans="1:30" ht="29.9" x14ac:dyDescent="0.45">
      <c r="AC78" s="2" ph="1"/>
      <c r="AD78" s="2" ph="1"/>
    </row>
    <row r="80" spans="1:30" ht="29.9" x14ac:dyDescent="0.45">
      <c r="AC80" s="2" ph="1"/>
      <c r="AD80" s="2" ph="1"/>
    </row>
    <row r="81" spans="29:30" ht="29.9" x14ac:dyDescent="0.45">
      <c r="AC81" s="2" ph="1"/>
      <c r="AD81" s="2" ph="1"/>
    </row>
    <row r="83" spans="29:30" ht="29.9" x14ac:dyDescent="0.45">
      <c r="AC83" s="2" ph="1"/>
      <c r="AD83" s="2" ph="1"/>
    </row>
    <row r="84" spans="29:30" ht="29.9" x14ac:dyDescent="0.45">
      <c r="AC84" s="2" ph="1"/>
      <c r="AD84" s="2" ph="1"/>
    </row>
    <row r="85" spans="29:30" ht="29.9" x14ac:dyDescent="0.45">
      <c r="AC85" s="2" ph="1"/>
      <c r="AD85" s="2" ph="1"/>
    </row>
    <row r="86" spans="29:30" ht="29.9" x14ac:dyDescent="0.45">
      <c r="AC86" s="2" ph="1"/>
      <c r="AD86" s="2" ph="1"/>
    </row>
    <row r="87" spans="29:30" ht="29.9" x14ac:dyDescent="0.45">
      <c r="AC87" s="2" ph="1"/>
      <c r="AD87" s="2" ph="1"/>
    </row>
    <row r="88" spans="29:30" ht="29.9" x14ac:dyDescent="0.45">
      <c r="AC88" s="2" ph="1"/>
      <c r="AD88" s="2" ph="1"/>
    </row>
    <row r="90" spans="29:30" ht="29.9" x14ac:dyDescent="0.45">
      <c r="AC90" s="2" ph="1"/>
      <c r="AD90" s="2" ph="1"/>
    </row>
    <row r="93" spans="29:30" ht="29.9" x14ac:dyDescent="0.45">
      <c r="AC93" s="2" ph="1"/>
      <c r="AD93" s="2" ph="1"/>
    </row>
    <row r="94" spans="29:30" ht="29.9" x14ac:dyDescent="0.45">
      <c r="AC94" s="2" ph="1"/>
      <c r="AD94" s="2" ph="1"/>
    </row>
    <row r="96" spans="29:30" ht="29.9" x14ac:dyDescent="0.45">
      <c r="AC96" s="2" ph="1"/>
      <c r="AD96" s="2" ph="1"/>
    </row>
    <row r="98" spans="29:30" ht="29.9" x14ac:dyDescent="0.45">
      <c r="AC98" s="2" ph="1"/>
      <c r="AD98" s="2" ph="1"/>
    </row>
    <row r="99" spans="29:30" ht="29.9" x14ac:dyDescent="0.45">
      <c r="AC99" s="2" ph="1"/>
      <c r="AD99" s="2" ph="1"/>
    </row>
    <row r="100" spans="29:30" ht="29.9" x14ac:dyDescent="0.45">
      <c r="AC100" s="2" ph="1"/>
      <c r="AD100" s="2" ph="1"/>
    </row>
    <row r="101" spans="29:30" ht="29.9" x14ac:dyDescent="0.45">
      <c r="AC101" s="2" ph="1"/>
      <c r="AD101" s="2" ph="1"/>
    </row>
    <row r="103" spans="29:30" ht="29.9" x14ac:dyDescent="0.45">
      <c r="AC103" s="2" ph="1"/>
      <c r="AD103" s="2" ph="1"/>
    </row>
    <row r="104" spans="29:30" ht="29.9" x14ac:dyDescent="0.45">
      <c r="AC104" s="2" ph="1"/>
      <c r="AD104" s="2" ph="1"/>
    </row>
    <row r="106" spans="29:30" ht="29.9" x14ac:dyDescent="0.45">
      <c r="AC106" s="2" ph="1"/>
      <c r="AD106" s="2" ph="1"/>
    </row>
    <row r="108" spans="29:30" ht="29.9" x14ac:dyDescent="0.45">
      <c r="AC108" s="2" ph="1"/>
      <c r="AD108" s="2" ph="1"/>
    </row>
    <row r="109" spans="29:30" ht="29.9" x14ac:dyDescent="0.45">
      <c r="AC109" s="2" ph="1"/>
      <c r="AD109" s="2" ph="1"/>
    </row>
    <row r="110" spans="29:30" ht="29.9" x14ac:dyDescent="0.45">
      <c r="AC110" s="2" ph="1"/>
      <c r="AD110" s="2" ph="1"/>
    </row>
    <row r="111" spans="29:30" ht="29.9" x14ac:dyDescent="0.45">
      <c r="AC111" s="2" ph="1"/>
      <c r="AD111" s="2" ph="1"/>
    </row>
    <row r="112" spans="29:30" ht="29.9" x14ac:dyDescent="0.45">
      <c r="AC112" s="2" ph="1"/>
      <c r="AD112" s="2" ph="1"/>
    </row>
    <row r="113" spans="29:30" ht="29.9" x14ac:dyDescent="0.45">
      <c r="AC113" s="2" ph="1"/>
      <c r="AD113" s="2" ph="1"/>
    </row>
    <row r="114" spans="29:30" ht="29.9" x14ac:dyDescent="0.45">
      <c r="AC114" s="2" ph="1"/>
      <c r="AD114" s="2" ph="1"/>
    </row>
    <row r="116" spans="29:30" ht="29.9" x14ac:dyDescent="0.45">
      <c r="AC116" s="2" ph="1"/>
      <c r="AD116" s="2" ph="1"/>
    </row>
    <row r="117" spans="29:30" ht="29.9" x14ac:dyDescent="0.45">
      <c r="AC117" s="2" ph="1"/>
      <c r="AD117" s="2" ph="1"/>
    </row>
    <row r="119" spans="29:30" ht="29.9" x14ac:dyDescent="0.45">
      <c r="AC119" s="2" ph="1"/>
      <c r="AD119" s="2" ph="1"/>
    </row>
    <row r="120" spans="29:30" ht="29.9" x14ac:dyDescent="0.45">
      <c r="AC120" s="2" ph="1"/>
      <c r="AD120" s="2" ph="1"/>
    </row>
    <row r="122" spans="29:30" ht="29.9" x14ac:dyDescent="0.45">
      <c r="AC122" s="2" ph="1"/>
      <c r="AD122" s="2" ph="1"/>
    </row>
    <row r="124" spans="29:30" ht="29.9" x14ac:dyDescent="0.45">
      <c r="AC124" s="2" ph="1"/>
      <c r="AD124" s="2" ph="1"/>
    </row>
    <row r="125" spans="29:30" ht="29.9" x14ac:dyDescent="0.45">
      <c r="AC125" s="2" ph="1"/>
      <c r="AD125" s="2" ph="1"/>
    </row>
    <row r="126" spans="29:30" ht="29.9" x14ac:dyDescent="0.45">
      <c r="AC126" s="2" ph="1"/>
      <c r="AD126" s="2" ph="1"/>
    </row>
    <row r="127" spans="29:30" ht="29.9" x14ac:dyDescent="0.45">
      <c r="AC127" s="2" ph="1"/>
      <c r="AD127" s="2" ph="1"/>
    </row>
    <row r="128" spans="29:30" ht="29.9" x14ac:dyDescent="0.45">
      <c r="AC128" s="2" ph="1"/>
      <c r="AD128" s="2" ph="1"/>
    </row>
    <row r="129" spans="29:30" ht="29.9" x14ac:dyDescent="0.45">
      <c r="AC129" s="2" ph="1"/>
      <c r="AD129" s="2" ph="1"/>
    </row>
    <row r="130" spans="29:30" ht="29.9" x14ac:dyDescent="0.45">
      <c r="AC130" s="2" ph="1"/>
      <c r="AD130" s="2" ph="1"/>
    </row>
    <row r="131" spans="29:30" ht="29.9" x14ac:dyDescent="0.45">
      <c r="AC131" s="2" ph="1"/>
      <c r="AD131" s="2" ph="1"/>
    </row>
    <row r="132" spans="29:30" ht="29.9" x14ac:dyDescent="0.45">
      <c r="AC132" s="2" ph="1"/>
      <c r="AD132" s="2" ph="1"/>
    </row>
    <row r="134" spans="29:30" ht="29.9" x14ac:dyDescent="0.45">
      <c r="AC134" s="2" ph="1"/>
      <c r="AD134" s="2" ph="1"/>
    </row>
    <row r="136" spans="29:30" ht="29.9" x14ac:dyDescent="0.45">
      <c r="AC136" s="2" ph="1"/>
      <c r="AD136" s="2" ph="1"/>
    </row>
    <row r="137" spans="29:30" ht="29.9" x14ac:dyDescent="0.45">
      <c r="AC137" s="2" ph="1"/>
      <c r="AD137" s="2" ph="1"/>
    </row>
    <row r="138" spans="29:30" ht="29.9" x14ac:dyDescent="0.45">
      <c r="AC138" s="2" ph="1"/>
      <c r="AD138" s="2" ph="1"/>
    </row>
    <row r="139" spans="29:30" ht="29.9" x14ac:dyDescent="0.45">
      <c r="AC139" s="2" ph="1"/>
      <c r="AD139" s="2" ph="1"/>
    </row>
    <row r="140" spans="29:30" ht="29.9" x14ac:dyDescent="0.45">
      <c r="AC140" s="2" ph="1"/>
      <c r="AD140" s="2" ph="1"/>
    </row>
    <row r="141" spans="29:30" ht="29.9" x14ac:dyDescent="0.45">
      <c r="AC141" s="2" ph="1"/>
      <c r="AD141" s="2" ph="1"/>
    </row>
    <row r="142" spans="29:30" ht="29.9" x14ac:dyDescent="0.45">
      <c r="AC142" s="2" ph="1"/>
      <c r="AD142" s="2" ph="1"/>
    </row>
    <row r="143" spans="29:30" ht="29.9" x14ac:dyDescent="0.45">
      <c r="AC143" s="2" ph="1"/>
      <c r="AD143" s="2" ph="1"/>
    </row>
    <row r="144" spans="29:30" ht="29.9" x14ac:dyDescent="0.45">
      <c r="AC144" s="2" ph="1"/>
      <c r="AD144" s="2" ph="1"/>
    </row>
    <row r="146" spans="29:30" ht="29.9" x14ac:dyDescent="0.45">
      <c r="AC146" s="2" ph="1"/>
      <c r="AD146" s="2" ph="1"/>
    </row>
    <row r="148" spans="29:30" ht="29.9" x14ac:dyDescent="0.45">
      <c r="AC148" s="2" ph="1"/>
      <c r="AD148" s="2" ph="1"/>
    </row>
    <row r="149" spans="29:30" ht="29.9" x14ac:dyDescent="0.45">
      <c r="AC149" s="2" ph="1"/>
      <c r="AD149" s="2" ph="1"/>
    </row>
    <row r="150" spans="29:30" ht="29.9" x14ac:dyDescent="0.45">
      <c r="AC150" s="2" ph="1"/>
      <c r="AD150" s="2" ph="1"/>
    </row>
    <row r="151" spans="29:30" ht="29.9" x14ac:dyDescent="0.45">
      <c r="AC151" s="2" ph="1"/>
      <c r="AD151" s="2" ph="1"/>
    </row>
    <row r="152" spans="29:30" ht="29.9" x14ac:dyDescent="0.45">
      <c r="AC152" s="2" ph="1"/>
      <c r="AD152" s="2" ph="1"/>
    </row>
    <row r="153" spans="29:30" ht="29.9" x14ac:dyDescent="0.45">
      <c r="AC153" s="2" ph="1"/>
      <c r="AD153" s="2" ph="1"/>
    </row>
    <row r="154" spans="29:30" ht="29.9" x14ac:dyDescent="0.45">
      <c r="AC154" s="2" ph="1"/>
      <c r="AD154" s="2" ph="1"/>
    </row>
    <row r="155" spans="29:30" ht="29.9" x14ac:dyDescent="0.45">
      <c r="AC155" s="2" ph="1"/>
      <c r="AD155" s="2" ph="1"/>
    </row>
    <row r="156" spans="29:30" ht="29.9" x14ac:dyDescent="0.45">
      <c r="AC156" s="2" ph="1"/>
      <c r="AD156" s="2" ph="1"/>
    </row>
    <row r="158" spans="29:30" ht="29.9" x14ac:dyDescent="0.45">
      <c r="AC158" s="2" ph="1"/>
      <c r="AD158" s="2" ph="1"/>
    </row>
    <row r="160" spans="29:30" ht="29.9" x14ac:dyDescent="0.45">
      <c r="AC160" s="2" ph="1"/>
      <c r="AD160" s="2" ph="1"/>
    </row>
    <row r="161" spans="29:30" ht="29.9" x14ac:dyDescent="0.45">
      <c r="AC161" s="2" ph="1"/>
      <c r="AD161" s="2" ph="1"/>
    </row>
    <row r="162" spans="29:30" ht="29.9" x14ac:dyDescent="0.45">
      <c r="AC162" s="2" ph="1"/>
      <c r="AD162" s="2" ph="1"/>
    </row>
    <row r="163" spans="29:30" ht="29.9" x14ac:dyDescent="0.45">
      <c r="AC163" s="2" ph="1"/>
      <c r="AD163" s="2" ph="1"/>
    </row>
    <row r="165" spans="29:30" ht="29.9" x14ac:dyDescent="0.45">
      <c r="AC165" s="2" ph="1"/>
      <c r="AD165" s="2" ph="1"/>
    </row>
    <row r="167" spans="29:30" ht="29.9" x14ac:dyDescent="0.45">
      <c r="AC167" s="2" ph="1"/>
      <c r="AD167" s="2" ph="1"/>
    </row>
    <row r="168" spans="29:30" ht="29.9" x14ac:dyDescent="0.45">
      <c r="AC168" s="2" ph="1"/>
      <c r="AD168" s="2" ph="1"/>
    </row>
    <row r="169" spans="29:30" ht="29.9" x14ac:dyDescent="0.45">
      <c r="AC169" s="2" ph="1"/>
      <c r="AD169" s="2" ph="1"/>
    </row>
    <row r="170" spans="29:30" ht="29.9" x14ac:dyDescent="0.45">
      <c r="AC170" s="2" ph="1"/>
      <c r="AD170" s="2" ph="1"/>
    </row>
    <row r="171" spans="29:30" ht="29.9" x14ac:dyDescent="0.45">
      <c r="AC171" s="2" ph="1"/>
      <c r="AD171" s="2" ph="1"/>
    </row>
    <row r="172" spans="29:30" ht="29.9" x14ac:dyDescent="0.45">
      <c r="AC172" s="2" ph="1"/>
      <c r="AD172" s="2" ph="1"/>
    </row>
    <row r="173" spans="29:30" ht="29.9" x14ac:dyDescent="0.45">
      <c r="AC173" s="2" ph="1"/>
      <c r="AD173" s="2" ph="1"/>
    </row>
    <row r="174" spans="29:30" ht="29.9" x14ac:dyDescent="0.45">
      <c r="AC174" s="2" ph="1"/>
      <c r="AD174" s="2" ph="1"/>
    </row>
    <row r="175" spans="29:30" ht="29.9" x14ac:dyDescent="0.45">
      <c r="AC175" s="2" ph="1"/>
      <c r="AD175" s="2" ph="1"/>
    </row>
    <row r="177" spans="29:30" ht="29.9" x14ac:dyDescent="0.45">
      <c r="AC177" s="2" ph="1"/>
      <c r="AD177" s="2" ph="1"/>
    </row>
    <row r="179" spans="29:30" ht="29.9" x14ac:dyDescent="0.45">
      <c r="AC179" s="2" ph="1"/>
      <c r="AD179" s="2" ph="1"/>
    </row>
    <row r="180" spans="29:30" ht="29.9" x14ac:dyDescent="0.45">
      <c r="AC180" s="2" ph="1"/>
      <c r="AD180" s="2" ph="1"/>
    </row>
    <row r="181" spans="29:30" ht="29.9" x14ac:dyDescent="0.45">
      <c r="AC181" s="2" ph="1"/>
      <c r="AD181" s="2" ph="1"/>
    </row>
    <row r="182" spans="29:30" ht="29.9" x14ac:dyDescent="0.45">
      <c r="AC182" s="2" ph="1"/>
      <c r="AD182" s="2" ph="1"/>
    </row>
    <row r="183" spans="29:30" ht="29.9" x14ac:dyDescent="0.45">
      <c r="AC183" s="2" ph="1"/>
      <c r="AD183" s="2" ph="1"/>
    </row>
    <row r="184" spans="29:30" ht="29.9" x14ac:dyDescent="0.45">
      <c r="AC184" s="2" ph="1"/>
      <c r="AD184" s="2" ph="1"/>
    </row>
    <row r="185" spans="29:30" ht="29.9" x14ac:dyDescent="0.45">
      <c r="AC185" s="2" ph="1"/>
      <c r="AD185" s="2" ph="1"/>
    </row>
    <row r="186" spans="29:30" ht="29.9" x14ac:dyDescent="0.45">
      <c r="AC186" s="2" ph="1"/>
      <c r="AD186" s="2" ph="1"/>
    </row>
    <row r="187" spans="29:30" ht="29.9" x14ac:dyDescent="0.45">
      <c r="AC187" s="2" ph="1"/>
      <c r="AD187" s="2" ph="1"/>
    </row>
    <row r="189" spans="29:30" ht="29.9" x14ac:dyDescent="0.45">
      <c r="AC189" s="2" ph="1"/>
      <c r="AD189" s="2" ph="1"/>
    </row>
    <row r="191" spans="29:30" ht="29.9" x14ac:dyDescent="0.45">
      <c r="AC191" s="2" ph="1"/>
      <c r="AD191" s="2" ph="1"/>
    </row>
    <row r="192" spans="29:30" ht="29.9" x14ac:dyDescent="0.45">
      <c r="AC192" s="2" ph="1"/>
      <c r="AD192" s="2" ph="1"/>
    </row>
    <row r="193" spans="29:30" ht="29.9" x14ac:dyDescent="0.45">
      <c r="AC193" s="2" ph="1"/>
      <c r="AD193" s="2" ph="1"/>
    </row>
    <row r="194" spans="29:30" ht="29.9" x14ac:dyDescent="0.45">
      <c r="AC194" s="2" ph="1"/>
      <c r="AD194" s="2" ph="1"/>
    </row>
    <row r="195" spans="29:30" ht="29.9" x14ac:dyDescent="0.45">
      <c r="AC195" s="2" ph="1"/>
      <c r="AD195" s="2" ph="1"/>
    </row>
    <row r="196" spans="29:30" ht="29.9" x14ac:dyDescent="0.45">
      <c r="AC196" s="2" ph="1"/>
      <c r="AD196" s="2" ph="1"/>
    </row>
    <row r="197" spans="29:30" ht="29.9" x14ac:dyDescent="0.45">
      <c r="AC197" s="2" ph="1"/>
      <c r="AD197" s="2" ph="1"/>
    </row>
    <row r="198" spans="29:30" ht="29.9" x14ac:dyDescent="0.45">
      <c r="AC198" s="2" ph="1"/>
      <c r="AD198" s="2" ph="1"/>
    </row>
    <row r="199" spans="29:30" ht="29.9" x14ac:dyDescent="0.45">
      <c r="AC199" s="2" ph="1"/>
      <c r="AD199" s="2" ph="1"/>
    </row>
    <row r="201" spans="29:30" ht="29.9" x14ac:dyDescent="0.45">
      <c r="AC201" s="2" ph="1"/>
      <c r="AD201" s="2" ph="1"/>
    </row>
    <row r="203" spans="29:30" ht="29.9" x14ac:dyDescent="0.45">
      <c r="AC203" s="2" ph="1"/>
      <c r="AD203" s="2" ph="1"/>
    </row>
    <row r="204" spans="29:30" ht="29.9" x14ac:dyDescent="0.45">
      <c r="AC204" s="2" ph="1"/>
      <c r="AD204" s="2" ph="1"/>
    </row>
    <row r="205" spans="29:30" ht="29.9" x14ac:dyDescent="0.45">
      <c r="AC205" s="2" ph="1"/>
      <c r="AD205" s="2" ph="1"/>
    </row>
    <row r="206" spans="29:30" ht="29.9" x14ac:dyDescent="0.45">
      <c r="AC206" s="2" ph="1"/>
      <c r="AD206" s="2" ph="1"/>
    </row>
    <row r="207" spans="29:30" ht="29.9" x14ac:dyDescent="0.45">
      <c r="AC207" s="2" ph="1"/>
      <c r="AD207" s="2" ph="1"/>
    </row>
    <row r="208" spans="29:30" ht="29.9" x14ac:dyDescent="0.45">
      <c r="AC208" s="2" ph="1"/>
      <c r="AD208" s="2" ph="1"/>
    </row>
    <row r="209" spans="29:30" ht="29.9" x14ac:dyDescent="0.45">
      <c r="AC209" s="2" ph="1"/>
      <c r="AD209" s="2" ph="1"/>
    </row>
    <row r="210" spans="29:30" ht="29.9" x14ac:dyDescent="0.45">
      <c r="AC210" s="2" ph="1"/>
      <c r="AD210" s="2" ph="1"/>
    </row>
    <row r="211" spans="29:30" ht="29.9" x14ac:dyDescent="0.45">
      <c r="AC211" s="2" ph="1"/>
      <c r="AD211" s="2" ph="1"/>
    </row>
    <row r="212" spans="29:30" ht="29.9" x14ac:dyDescent="0.45">
      <c r="AC212" s="2" ph="1"/>
      <c r="AD212" s="2" ph="1"/>
    </row>
    <row r="213" spans="29:30" ht="29.9" x14ac:dyDescent="0.45">
      <c r="AC213" s="2" ph="1"/>
      <c r="AD213" s="2" ph="1"/>
    </row>
    <row r="214" spans="29:30" ht="29.9" x14ac:dyDescent="0.45">
      <c r="AC214" s="2" ph="1"/>
      <c r="AD214" s="2" ph="1"/>
    </row>
    <row r="215" spans="29:30" ht="29.9" x14ac:dyDescent="0.45">
      <c r="AC215" s="2" ph="1"/>
      <c r="AD215" s="2" ph="1"/>
    </row>
    <row r="216" spans="29:30" ht="29.9" x14ac:dyDescent="0.45">
      <c r="AC216" s="2" ph="1"/>
      <c r="AD216" s="2" ph="1"/>
    </row>
    <row r="217" spans="29:30" ht="29.9" x14ac:dyDescent="0.45">
      <c r="AC217" s="2" ph="1"/>
      <c r="AD217" s="2" ph="1"/>
    </row>
    <row r="218" spans="29:30" ht="29.9" x14ac:dyDescent="0.45">
      <c r="AC218" s="2" ph="1"/>
      <c r="AD218" s="2" ph="1"/>
    </row>
    <row r="219" spans="29:30" ht="29.9" x14ac:dyDescent="0.45">
      <c r="AC219" s="2" ph="1"/>
      <c r="AD219" s="2" ph="1"/>
    </row>
    <row r="220" spans="29:30" ht="29.9" x14ac:dyDescent="0.45">
      <c r="AC220" s="2" ph="1"/>
      <c r="AD220" s="2" ph="1"/>
    </row>
    <row r="221" spans="29:30" ht="29.9" x14ac:dyDescent="0.45">
      <c r="AC221" s="2" ph="1"/>
      <c r="AD221" s="2" ph="1"/>
    </row>
    <row r="222" spans="29:30" ht="29.9" x14ac:dyDescent="0.45">
      <c r="AC222" s="2" ph="1"/>
      <c r="AD222" s="2" ph="1"/>
    </row>
    <row r="223" spans="29:30" ht="29.9" x14ac:dyDescent="0.45">
      <c r="AC223" s="2" ph="1"/>
      <c r="AD223" s="2" ph="1"/>
    </row>
    <row r="224" spans="29:30" ht="29.9" x14ac:dyDescent="0.45">
      <c r="AC224" s="2" ph="1"/>
      <c r="AD224" s="2" ph="1"/>
    </row>
    <row r="225" spans="29:30" ht="29.9" x14ac:dyDescent="0.45">
      <c r="AC225" s="2" ph="1"/>
      <c r="AD225" s="2" ph="1"/>
    </row>
    <row r="226" spans="29:30" ht="29.9" x14ac:dyDescent="0.45">
      <c r="AC226" s="2" ph="1"/>
      <c r="AD226" s="2" ph="1"/>
    </row>
    <row r="227" spans="29:30" ht="29.9" x14ac:dyDescent="0.45">
      <c r="AC227" s="2" ph="1"/>
      <c r="AD227" s="2" ph="1"/>
    </row>
    <row r="229" spans="29:30" ht="29.9" x14ac:dyDescent="0.45">
      <c r="AC229" s="2" ph="1"/>
      <c r="AD229" s="2" ph="1"/>
    </row>
    <row r="231" spans="29:30" ht="29.9" x14ac:dyDescent="0.45">
      <c r="AC231" s="2" ph="1"/>
      <c r="AD231" s="2" ph="1"/>
    </row>
    <row r="232" spans="29:30" ht="29.9" x14ac:dyDescent="0.45">
      <c r="AC232" s="2" ph="1"/>
      <c r="AD232" s="2" ph="1"/>
    </row>
    <row r="233" spans="29:30" ht="29.9" x14ac:dyDescent="0.45">
      <c r="AC233" s="2" ph="1"/>
      <c r="AD233" s="2" ph="1"/>
    </row>
    <row r="234" spans="29:30" ht="29.9" x14ac:dyDescent="0.45">
      <c r="AC234" s="2" ph="1"/>
      <c r="AD234" s="2" ph="1"/>
    </row>
    <row r="235" spans="29:30" ht="29.9" x14ac:dyDescent="0.45">
      <c r="AC235" s="2" ph="1"/>
      <c r="AD235" s="2" ph="1"/>
    </row>
    <row r="236" spans="29:30" ht="29.9" x14ac:dyDescent="0.45">
      <c r="AC236" s="2" ph="1"/>
      <c r="AD236" s="2" ph="1"/>
    </row>
    <row r="237" spans="29:30" ht="29.9" x14ac:dyDescent="0.45">
      <c r="AC237" s="2" ph="1"/>
      <c r="AD237" s="2" ph="1"/>
    </row>
    <row r="238" spans="29:30" ht="29.9" x14ac:dyDescent="0.45">
      <c r="AC238" s="2" ph="1"/>
      <c r="AD238" s="2" ph="1"/>
    </row>
    <row r="239" spans="29:30" ht="29.9" x14ac:dyDescent="0.45">
      <c r="AC239" s="2" ph="1"/>
      <c r="AD239" s="2" ph="1"/>
    </row>
    <row r="240" spans="29:30" ht="29.9" x14ac:dyDescent="0.45">
      <c r="AC240" s="2" ph="1"/>
      <c r="AD240" s="2" ph="1"/>
    </row>
    <row r="241" spans="29:30" ht="29.9" x14ac:dyDescent="0.45">
      <c r="AC241" s="2" ph="1"/>
      <c r="AD241" s="2" ph="1"/>
    </row>
    <row r="242" spans="29:30" ht="29.9" x14ac:dyDescent="0.45">
      <c r="AC242" s="2" ph="1"/>
      <c r="AD242" s="2" ph="1"/>
    </row>
    <row r="243" spans="29:30" ht="29.9" x14ac:dyDescent="0.45">
      <c r="AC243" s="2" ph="1"/>
      <c r="AD243" s="2" ph="1"/>
    </row>
    <row r="244" spans="29:30" ht="29.9" x14ac:dyDescent="0.45">
      <c r="AC244" s="2" ph="1"/>
      <c r="AD244" s="2" ph="1"/>
    </row>
    <row r="245" spans="29:30" ht="29.9" x14ac:dyDescent="0.45">
      <c r="AC245" s="2" ph="1"/>
      <c r="AD245" s="2" ph="1"/>
    </row>
    <row r="246" spans="29:30" ht="29.9" x14ac:dyDescent="0.45">
      <c r="AC246" s="2" ph="1"/>
      <c r="AD246" s="2" ph="1"/>
    </row>
    <row r="247" spans="29:30" ht="29.9" x14ac:dyDescent="0.45">
      <c r="AC247" s="2" ph="1"/>
      <c r="AD247" s="2" ph="1"/>
    </row>
    <row r="248" spans="29:30" ht="29.9" x14ac:dyDescent="0.45">
      <c r="AC248" s="2" ph="1"/>
      <c r="AD248" s="2" ph="1"/>
    </row>
    <row r="249" spans="29:30" ht="29.9" x14ac:dyDescent="0.45">
      <c r="AC249" s="2" ph="1"/>
      <c r="AD249" s="2" ph="1"/>
    </row>
    <row r="250" spans="29:30" ht="29.9" x14ac:dyDescent="0.45">
      <c r="AC250" s="2" ph="1"/>
      <c r="AD250" s="2" ph="1"/>
    </row>
    <row r="251" spans="29:30" ht="29.9" x14ac:dyDescent="0.45">
      <c r="AC251" s="2" ph="1"/>
      <c r="AD251" s="2" ph="1"/>
    </row>
    <row r="252" spans="29:30" ht="29.9" x14ac:dyDescent="0.45">
      <c r="AC252" s="2" ph="1"/>
      <c r="AD252" s="2" ph="1"/>
    </row>
    <row r="253" spans="29:30" ht="29.9" x14ac:dyDescent="0.45">
      <c r="AC253" s="2" ph="1"/>
      <c r="AD253" s="2" ph="1"/>
    </row>
    <row r="254" spans="29:30" ht="29.9" x14ac:dyDescent="0.45">
      <c r="AC254" s="2" ph="1"/>
      <c r="AD254" s="2" ph="1"/>
    </row>
    <row r="255" spans="29:30" ht="29.9" x14ac:dyDescent="0.45">
      <c r="AC255" s="2" ph="1"/>
      <c r="AD255" s="2" ph="1"/>
    </row>
    <row r="256" spans="29:30" ht="29.9" x14ac:dyDescent="0.45">
      <c r="AC256" s="2" ph="1"/>
      <c r="AD256" s="2" ph="1"/>
    </row>
    <row r="257" spans="29:30" ht="29.9" x14ac:dyDescent="0.45">
      <c r="AC257" s="2" ph="1"/>
      <c r="AD257" s="2" ph="1"/>
    </row>
    <row r="258" spans="29:30" ht="29.9" x14ac:dyDescent="0.45">
      <c r="AC258" s="2" ph="1"/>
      <c r="AD258" s="2" ph="1"/>
    </row>
    <row r="259" spans="29:30" ht="29.9" x14ac:dyDescent="0.45">
      <c r="AC259" s="2" ph="1"/>
      <c r="AD259" s="2" ph="1"/>
    </row>
    <row r="260" spans="29:30" ht="29.9" x14ac:dyDescent="0.45">
      <c r="AC260" s="2" ph="1"/>
      <c r="AD260" s="2" ph="1"/>
    </row>
    <row r="261" spans="29:30" ht="29.9" x14ac:dyDescent="0.45">
      <c r="AC261" s="2" ph="1"/>
      <c r="AD261" s="2" ph="1"/>
    </row>
    <row r="262" spans="29:30" ht="29.9" x14ac:dyDescent="0.45">
      <c r="AC262" s="2" ph="1"/>
      <c r="AD262" s="2" ph="1"/>
    </row>
    <row r="263" spans="29:30" ht="29.9" x14ac:dyDescent="0.45">
      <c r="AC263" s="2" ph="1"/>
      <c r="AD263" s="2" ph="1"/>
    </row>
    <row r="265" spans="29:30" ht="29.9" x14ac:dyDescent="0.45">
      <c r="AC265" s="2" ph="1"/>
      <c r="AD265" s="2" ph="1"/>
    </row>
    <row r="267" spans="29:30" ht="29.9" x14ac:dyDescent="0.45">
      <c r="AC267" s="2" ph="1"/>
      <c r="AD267" s="2" ph="1"/>
    </row>
    <row r="268" spans="29:30" ht="29.9" x14ac:dyDescent="0.45">
      <c r="AC268" s="2" ph="1"/>
      <c r="AD268" s="2" ph="1"/>
    </row>
    <row r="269" spans="29:30" ht="29.9" x14ac:dyDescent="0.45">
      <c r="AC269" s="2" ph="1"/>
      <c r="AD269" s="2" ph="1"/>
    </row>
    <row r="270" spans="29:30" ht="29.9" x14ac:dyDescent="0.45">
      <c r="AC270" s="2" ph="1"/>
      <c r="AD270" s="2" ph="1"/>
    </row>
    <row r="271" spans="29:30" ht="29.9" x14ac:dyDescent="0.45">
      <c r="AC271" s="2" ph="1"/>
      <c r="AD271" s="2" ph="1"/>
    </row>
    <row r="272" spans="29:30" ht="29.9" x14ac:dyDescent="0.45">
      <c r="AC272" s="2" ph="1"/>
      <c r="AD272" s="2" ph="1"/>
    </row>
    <row r="273" spans="29:30" ht="29.9" x14ac:dyDescent="0.45">
      <c r="AC273" s="2" ph="1"/>
      <c r="AD273" s="2" ph="1"/>
    </row>
    <row r="274" spans="29:30" ht="29.9" x14ac:dyDescent="0.45">
      <c r="AC274" s="2" ph="1"/>
      <c r="AD274" s="2" ph="1"/>
    </row>
    <row r="275" spans="29:30" ht="29.9" x14ac:dyDescent="0.45">
      <c r="AC275" s="2" ph="1"/>
      <c r="AD275" s="2" ph="1"/>
    </row>
    <row r="277" spans="29:30" ht="29.9" x14ac:dyDescent="0.45">
      <c r="AC277" s="2" ph="1"/>
      <c r="AD277" s="2" ph="1"/>
    </row>
    <row r="279" spans="29:30" ht="29.9" x14ac:dyDescent="0.45">
      <c r="AC279" s="2" ph="1"/>
      <c r="AD279" s="2" ph="1"/>
    </row>
    <row r="280" spans="29:30" ht="29.9" x14ac:dyDescent="0.45">
      <c r="AC280" s="2" ph="1"/>
      <c r="AD280" s="2" ph="1"/>
    </row>
    <row r="281" spans="29:30" ht="29.9" x14ac:dyDescent="0.45">
      <c r="AC281" s="2" ph="1"/>
      <c r="AD281" s="2" ph="1"/>
    </row>
    <row r="282" spans="29:30" ht="29.9" x14ac:dyDescent="0.45">
      <c r="AC282" s="2" ph="1"/>
      <c r="AD282" s="2" ph="1"/>
    </row>
    <row r="283" spans="29:30" ht="29.9" x14ac:dyDescent="0.45">
      <c r="AC283" s="2" ph="1"/>
      <c r="AD283" s="2" ph="1"/>
    </row>
    <row r="284" spans="29:30" ht="29.9" x14ac:dyDescent="0.45">
      <c r="AC284" s="2" ph="1"/>
      <c r="AD284" s="2" ph="1"/>
    </row>
    <row r="285" spans="29:30" ht="29.9" x14ac:dyDescent="0.45">
      <c r="AC285" s="2" ph="1"/>
      <c r="AD285" s="2" ph="1"/>
    </row>
    <row r="286" spans="29:30" ht="29.9" x14ac:dyDescent="0.45">
      <c r="AC286" s="2" ph="1"/>
      <c r="AD286" s="2" ph="1"/>
    </row>
    <row r="287" spans="29:30" ht="29.9" x14ac:dyDescent="0.45">
      <c r="AC287" s="2" ph="1"/>
      <c r="AD287" s="2" ph="1"/>
    </row>
    <row r="289" spans="29:30" ht="29.9" x14ac:dyDescent="0.45">
      <c r="AC289" s="2" ph="1"/>
      <c r="AD289" s="2" ph="1"/>
    </row>
    <row r="291" spans="29:30" ht="29.9" x14ac:dyDescent="0.45">
      <c r="AC291" s="2" ph="1"/>
      <c r="AD291" s="2" ph="1"/>
    </row>
    <row r="292" spans="29:30" ht="29.9" x14ac:dyDescent="0.45">
      <c r="AC292" s="2" ph="1"/>
      <c r="AD292" s="2" ph="1"/>
    </row>
    <row r="293" spans="29:30" ht="29.9" x14ac:dyDescent="0.45">
      <c r="AC293" s="2" ph="1"/>
      <c r="AD293" s="2" ph="1"/>
    </row>
    <row r="294" spans="29:30" ht="29.9" x14ac:dyDescent="0.45">
      <c r="AC294" s="2" ph="1"/>
      <c r="AD294" s="2" ph="1"/>
    </row>
    <row r="295" spans="29:30" ht="29.9" x14ac:dyDescent="0.45">
      <c r="AC295" s="2" ph="1"/>
      <c r="AD295" s="2" ph="1"/>
    </row>
    <row r="296" spans="29:30" ht="29.9" x14ac:dyDescent="0.45">
      <c r="AC296" s="2" ph="1"/>
      <c r="AD296" s="2" ph="1"/>
    </row>
    <row r="297" spans="29:30" ht="29.9" x14ac:dyDescent="0.45">
      <c r="AC297" s="2" ph="1"/>
      <c r="AD297" s="2" ph="1"/>
    </row>
    <row r="298" spans="29:30" ht="29.9" x14ac:dyDescent="0.45">
      <c r="AC298" s="2" ph="1"/>
      <c r="AD298" s="2" ph="1"/>
    </row>
    <row r="299" spans="29:30" ht="29.9" x14ac:dyDescent="0.45">
      <c r="AC299" s="2" ph="1"/>
      <c r="AD299" s="2" ph="1"/>
    </row>
    <row r="300" spans="29:30" ht="29.9" x14ac:dyDescent="0.45">
      <c r="AC300" s="2" ph="1"/>
      <c r="AD300" s="2" ph="1"/>
    </row>
    <row r="301" spans="29:30" ht="29.9" x14ac:dyDescent="0.45">
      <c r="AC301" s="2" ph="1"/>
      <c r="AD301" s="2" ph="1"/>
    </row>
    <row r="302" spans="29:30" ht="29.9" x14ac:dyDescent="0.45">
      <c r="AC302" s="2" ph="1"/>
      <c r="AD302" s="2" ph="1"/>
    </row>
    <row r="303" spans="29:30" ht="29.9" x14ac:dyDescent="0.45">
      <c r="AC303" s="2" ph="1"/>
      <c r="AD303" s="2" ph="1"/>
    </row>
    <row r="304" spans="29:30" ht="29.9" x14ac:dyDescent="0.45">
      <c r="AC304" s="2" ph="1"/>
      <c r="AD304" s="2" ph="1"/>
    </row>
    <row r="305" spans="29:30" ht="29.9" x14ac:dyDescent="0.45">
      <c r="AC305" s="2" ph="1"/>
      <c r="AD305" s="2" ph="1"/>
    </row>
    <row r="306" spans="29:30" ht="29.9" x14ac:dyDescent="0.45">
      <c r="AC306" s="2" ph="1"/>
      <c r="AD306" s="2" ph="1"/>
    </row>
    <row r="307" spans="29:30" ht="29.9" x14ac:dyDescent="0.45">
      <c r="AC307" s="2" ph="1"/>
      <c r="AD307" s="2" ph="1"/>
    </row>
    <row r="308" spans="29:30" ht="29.9" x14ac:dyDescent="0.45">
      <c r="AC308" s="2" ph="1"/>
      <c r="AD308" s="2" ph="1"/>
    </row>
    <row r="309" spans="29:30" ht="29.9" x14ac:dyDescent="0.45">
      <c r="AC309" s="2" ph="1"/>
      <c r="AD309" s="2" ph="1"/>
    </row>
    <row r="310" spans="29:30" ht="29.9" x14ac:dyDescent="0.45">
      <c r="AC310" s="2" ph="1"/>
      <c r="AD310" s="2" ph="1"/>
    </row>
    <row r="311" spans="29:30" ht="29.9" x14ac:dyDescent="0.45">
      <c r="AC311" s="2" ph="1"/>
      <c r="AD311" s="2" ph="1"/>
    </row>
    <row r="312" spans="29:30" ht="29.9" x14ac:dyDescent="0.45">
      <c r="AC312" s="2" ph="1"/>
      <c r="AD312" s="2" ph="1"/>
    </row>
    <row r="313" spans="29:30" ht="29.9" x14ac:dyDescent="0.45">
      <c r="AC313" s="2" ph="1"/>
      <c r="AD313" s="2" ph="1"/>
    </row>
    <row r="314" spans="29:30" ht="29.9" x14ac:dyDescent="0.45">
      <c r="AC314" s="2" ph="1"/>
      <c r="AD314" s="2" ph="1"/>
    </row>
    <row r="315" spans="29:30" ht="29.9" x14ac:dyDescent="0.45">
      <c r="AC315" s="2" ph="1"/>
      <c r="AD315" s="2" ph="1"/>
    </row>
    <row r="317" spans="29:30" ht="29.9" x14ac:dyDescent="0.45">
      <c r="AC317" s="2" ph="1"/>
      <c r="AD317" s="2" ph="1"/>
    </row>
    <row r="319" spans="29:30" ht="29.9" x14ac:dyDescent="0.45">
      <c r="AC319" s="2" ph="1"/>
      <c r="AD319" s="2" ph="1"/>
    </row>
    <row r="320" spans="29:30" ht="29.9" x14ac:dyDescent="0.45">
      <c r="AC320" s="2" ph="1"/>
      <c r="AD320" s="2" ph="1"/>
    </row>
    <row r="321" spans="29:30" ht="29.9" x14ac:dyDescent="0.45">
      <c r="AC321" s="2" ph="1"/>
      <c r="AD321" s="2" ph="1"/>
    </row>
    <row r="322" spans="29:30" ht="29.9" x14ac:dyDescent="0.45">
      <c r="AC322" s="2" ph="1"/>
      <c r="AD322" s="2" ph="1"/>
    </row>
    <row r="323" spans="29:30" ht="29.9" x14ac:dyDescent="0.45">
      <c r="AC323" s="2" ph="1"/>
      <c r="AD323" s="2" ph="1"/>
    </row>
    <row r="324" spans="29:30" ht="29.9" x14ac:dyDescent="0.45">
      <c r="AC324" s="2" ph="1"/>
      <c r="AD324" s="2" ph="1"/>
    </row>
    <row r="325" spans="29:30" ht="29.9" x14ac:dyDescent="0.45">
      <c r="AC325" s="2" ph="1"/>
      <c r="AD325" s="2" ph="1"/>
    </row>
    <row r="326" spans="29:30" ht="29.9" x14ac:dyDescent="0.45">
      <c r="AC326" s="2" ph="1"/>
      <c r="AD326" s="2" ph="1"/>
    </row>
    <row r="327" spans="29:30" ht="29.9" x14ac:dyDescent="0.45">
      <c r="AC327" s="2" ph="1"/>
      <c r="AD327" s="2" ph="1"/>
    </row>
    <row r="328" spans="29:30" ht="29.9" x14ac:dyDescent="0.45">
      <c r="AC328" s="2" ph="1"/>
      <c r="AD328" s="2" ph="1"/>
    </row>
    <row r="329" spans="29:30" ht="29.9" x14ac:dyDescent="0.45">
      <c r="AC329" s="2" ph="1"/>
      <c r="AD329" s="2" ph="1"/>
    </row>
    <row r="330" spans="29:30" ht="29.9" x14ac:dyDescent="0.45">
      <c r="AC330" s="2" ph="1"/>
      <c r="AD330" s="2" ph="1"/>
    </row>
    <row r="331" spans="29:30" ht="29.9" x14ac:dyDescent="0.45">
      <c r="AC331" s="2" ph="1"/>
      <c r="AD331" s="2" ph="1"/>
    </row>
    <row r="332" spans="29:30" ht="29.9" x14ac:dyDescent="0.45">
      <c r="AC332" s="2" ph="1"/>
      <c r="AD332" s="2" ph="1"/>
    </row>
    <row r="333" spans="29:30" ht="29.9" x14ac:dyDescent="0.45">
      <c r="AC333" s="2" ph="1"/>
      <c r="AD333" s="2" ph="1"/>
    </row>
    <row r="334" spans="29:30" ht="29.9" x14ac:dyDescent="0.45">
      <c r="AC334" s="2" ph="1"/>
      <c r="AD334" s="2" ph="1"/>
    </row>
    <row r="335" spans="29:30" ht="29.9" x14ac:dyDescent="0.45">
      <c r="AC335" s="2" ph="1"/>
      <c r="AD335" s="2" ph="1"/>
    </row>
    <row r="336" spans="29:30" ht="29.9" x14ac:dyDescent="0.45">
      <c r="AC336" s="2" ph="1"/>
      <c r="AD336" s="2" ph="1"/>
    </row>
    <row r="337" spans="29:30" ht="29.9" x14ac:dyDescent="0.45">
      <c r="AC337" s="2" ph="1"/>
      <c r="AD337" s="2" ph="1"/>
    </row>
    <row r="338" spans="29:30" ht="29.9" x14ac:dyDescent="0.45">
      <c r="AC338" s="2" ph="1"/>
      <c r="AD338" s="2" ph="1"/>
    </row>
    <row r="339" spans="29:30" ht="29.9" x14ac:dyDescent="0.45">
      <c r="AC339" s="2" ph="1"/>
      <c r="AD339" s="2" ph="1"/>
    </row>
    <row r="340" spans="29:30" ht="29.9" x14ac:dyDescent="0.45">
      <c r="AC340" s="2" ph="1"/>
      <c r="AD340" s="2" ph="1"/>
    </row>
    <row r="341" spans="29:30" ht="29.9" x14ac:dyDescent="0.45">
      <c r="AC341" s="2" ph="1"/>
      <c r="AD341" s="2" ph="1"/>
    </row>
    <row r="342" spans="29:30" ht="29.9" x14ac:dyDescent="0.45">
      <c r="AC342" s="2" ph="1"/>
      <c r="AD342" s="2" ph="1"/>
    </row>
    <row r="343" spans="29:30" ht="29.9" x14ac:dyDescent="0.45">
      <c r="AC343" s="2" ph="1"/>
      <c r="AD343" s="2" ph="1"/>
    </row>
    <row r="344" spans="29:30" ht="29.9" x14ac:dyDescent="0.45">
      <c r="AC344" s="2" ph="1"/>
      <c r="AD344" s="2" ph="1"/>
    </row>
    <row r="345" spans="29:30" ht="29.9" x14ac:dyDescent="0.45">
      <c r="AC345" s="2" ph="1"/>
      <c r="AD345" s="2" ph="1"/>
    </row>
    <row r="346" spans="29:30" ht="29.9" x14ac:dyDescent="0.45">
      <c r="AC346" s="2" ph="1"/>
      <c r="AD346" s="2" ph="1"/>
    </row>
    <row r="347" spans="29:30" ht="29.9" x14ac:dyDescent="0.45">
      <c r="AC347" s="2" ph="1"/>
      <c r="AD347" s="2" ph="1"/>
    </row>
  </sheetData>
  <sheetProtection formatCells="0" formatColumns="0" formatRows="0" selectLockedCells="1"/>
  <mergeCells count="171">
    <mergeCell ref="Z10:AB10"/>
    <mergeCell ref="AC10:AE10"/>
    <mergeCell ref="AF10:AH10"/>
    <mergeCell ref="AI10:AK10"/>
    <mergeCell ref="B2:AI3"/>
    <mergeCell ref="Z1:AK1"/>
    <mergeCell ref="A7:X7"/>
    <mergeCell ref="A8:A11"/>
    <mergeCell ref="B8:AK8"/>
    <mergeCell ref="B9:D9"/>
    <mergeCell ref="E9:G9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AI9:AK9"/>
    <mergeCell ref="B11:D11"/>
    <mergeCell ref="E11:G11"/>
    <mergeCell ref="H11:J11"/>
    <mergeCell ref="K11:M11"/>
    <mergeCell ref="Q10:S10"/>
    <mergeCell ref="T10:V10"/>
    <mergeCell ref="W10:Y10"/>
    <mergeCell ref="J52:N52"/>
    <mergeCell ref="T52:Y52"/>
    <mergeCell ref="A28:X28"/>
    <mergeCell ref="N11:P11"/>
    <mergeCell ref="AI11:AK11"/>
    <mergeCell ref="Q11:S11"/>
    <mergeCell ref="T11:V11"/>
    <mergeCell ref="W11:Y11"/>
    <mergeCell ref="Z11:AB11"/>
    <mergeCell ref="AC11:AE11"/>
    <mergeCell ref="AF11:AH11"/>
    <mergeCell ref="B42:F42"/>
    <mergeCell ref="B29:G29"/>
    <mergeCell ref="H29:M29"/>
    <mergeCell ref="N29:S29"/>
    <mergeCell ref="T29:Y29"/>
    <mergeCell ref="Z29:AE29"/>
    <mergeCell ref="B31:F31"/>
    <mergeCell ref="B32:F32"/>
    <mergeCell ref="B33:F33"/>
    <mergeCell ref="B30:F30"/>
    <mergeCell ref="T65:X65"/>
    <mergeCell ref="A65:S65"/>
    <mergeCell ref="B58:I58"/>
    <mergeCell ref="J58:M58"/>
    <mergeCell ref="T58:X58"/>
    <mergeCell ref="O58:Q58"/>
    <mergeCell ref="R58:S58"/>
    <mergeCell ref="B57:I57"/>
    <mergeCell ref="J57:M57"/>
    <mergeCell ref="T57:X57"/>
    <mergeCell ref="O57:Q57"/>
    <mergeCell ref="R57:S57"/>
    <mergeCell ref="J54:M54"/>
    <mergeCell ref="T54:X54"/>
    <mergeCell ref="O54:Q54"/>
    <mergeCell ref="R54:S54"/>
    <mergeCell ref="B53:I53"/>
    <mergeCell ref="J53:M53"/>
    <mergeCell ref="T53:X53"/>
    <mergeCell ref="O53:Q53"/>
    <mergeCell ref="R53:S53"/>
    <mergeCell ref="T41:X41"/>
    <mergeCell ref="T42:X42"/>
    <mergeCell ref="Z30:AD30"/>
    <mergeCell ref="Z31:AD31"/>
    <mergeCell ref="Z32:AD32"/>
    <mergeCell ref="Z33:AD33"/>
    <mergeCell ref="Z34:AD34"/>
    <mergeCell ref="C5:D5"/>
    <mergeCell ref="T60:X60"/>
    <mergeCell ref="B59:I59"/>
    <mergeCell ref="J59:M59"/>
    <mergeCell ref="T59:X59"/>
    <mergeCell ref="O59:Q59"/>
    <mergeCell ref="R59:S59"/>
    <mergeCell ref="A60:S60"/>
    <mergeCell ref="B56:I56"/>
    <mergeCell ref="J56:M56"/>
    <mergeCell ref="T56:X56"/>
    <mergeCell ref="O56:Q56"/>
    <mergeCell ref="R56:S56"/>
    <mergeCell ref="B55:I55"/>
    <mergeCell ref="J55:M55"/>
    <mergeCell ref="T55:X55"/>
    <mergeCell ref="O55:Q55"/>
    <mergeCell ref="R55:S55"/>
    <mergeCell ref="B54:I54"/>
    <mergeCell ref="B39:F39"/>
    <mergeCell ref="B40:F40"/>
    <mergeCell ref="B41:F41"/>
    <mergeCell ref="H38:L38"/>
    <mergeCell ref="H39:L39"/>
    <mergeCell ref="H40:L40"/>
    <mergeCell ref="H41:L41"/>
    <mergeCell ref="T32:X32"/>
    <mergeCell ref="T33:X33"/>
    <mergeCell ref="T34:X34"/>
    <mergeCell ref="T35:X35"/>
    <mergeCell ref="T36:X36"/>
    <mergeCell ref="T37:X37"/>
    <mergeCell ref="T40:X40"/>
    <mergeCell ref="N31:R31"/>
    <mergeCell ref="N32:R32"/>
    <mergeCell ref="N33:R33"/>
    <mergeCell ref="N34:R34"/>
    <mergeCell ref="B34:F34"/>
    <mergeCell ref="B35:F35"/>
    <mergeCell ref="B36:F36"/>
    <mergeCell ref="B37:F37"/>
    <mergeCell ref="B38:F38"/>
    <mergeCell ref="Z45:AD45"/>
    <mergeCell ref="O52:Q52"/>
    <mergeCell ref="R52:S52"/>
    <mergeCell ref="Z40:AD40"/>
    <mergeCell ref="Z41:AD41"/>
    <mergeCell ref="Z42:AD42"/>
    <mergeCell ref="Z43:AD43"/>
    <mergeCell ref="Z44:AD44"/>
    <mergeCell ref="N40:R40"/>
    <mergeCell ref="N41:R41"/>
    <mergeCell ref="N42:R42"/>
    <mergeCell ref="N43:R43"/>
    <mergeCell ref="A51:X51"/>
    <mergeCell ref="B52:I52"/>
    <mergeCell ref="T43:X43"/>
    <mergeCell ref="T44:X44"/>
    <mergeCell ref="Z35:AD35"/>
    <mergeCell ref="Z36:AD36"/>
    <mergeCell ref="Z37:AD37"/>
    <mergeCell ref="Z38:AD38"/>
    <mergeCell ref="Z39:AD39"/>
    <mergeCell ref="N35:R35"/>
    <mergeCell ref="N36:R36"/>
    <mergeCell ref="N37:R37"/>
    <mergeCell ref="N38:R38"/>
    <mergeCell ref="N39:R39"/>
    <mergeCell ref="T38:X38"/>
    <mergeCell ref="T39:X39"/>
    <mergeCell ref="B10:D10"/>
    <mergeCell ref="E10:G10"/>
    <mergeCell ref="H10:J10"/>
    <mergeCell ref="K10:M10"/>
    <mergeCell ref="N10:P10"/>
    <mergeCell ref="A45:S45"/>
    <mergeCell ref="T45:X45"/>
    <mergeCell ref="H42:L42"/>
    <mergeCell ref="H43:L43"/>
    <mergeCell ref="H44:L44"/>
    <mergeCell ref="B43:F43"/>
    <mergeCell ref="B44:F44"/>
    <mergeCell ref="H30:L30"/>
    <mergeCell ref="N30:R30"/>
    <mergeCell ref="T30:X30"/>
    <mergeCell ref="H31:L31"/>
    <mergeCell ref="H32:L32"/>
    <mergeCell ref="H33:L33"/>
    <mergeCell ref="H34:L34"/>
    <mergeCell ref="H35:L35"/>
    <mergeCell ref="H36:L36"/>
    <mergeCell ref="H37:L37"/>
    <mergeCell ref="N44:R44"/>
    <mergeCell ref="T31:X31"/>
  </mergeCells>
  <phoneticPr fontId="3"/>
  <conditionalFormatting sqref="A53:A59">
    <cfRule type="containsBlanks" dxfId="335" priority="215" stopIfTrue="1">
      <formula>LEN(TRIM(A53))=0</formula>
    </cfRule>
  </conditionalFormatting>
  <conditionalFormatting sqref="AF12:AF26 AI12:AI26 E12:E16 B12:B26">
    <cfRule type="containsBlanks" dxfId="334" priority="216" stopIfTrue="1">
      <formula>LEN(TRIM(B12))=0</formula>
    </cfRule>
  </conditionalFormatting>
  <conditionalFormatting sqref="B53:M59 O53:O59 R53:R59">
    <cfRule type="containsBlanks" dxfId="333" priority="217" stopIfTrue="1">
      <formula>LEN(TRIM(B53))=0</formula>
    </cfRule>
  </conditionalFormatting>
  <conditionalFormatting sqref="A12:A26">
    <cfRule type="containsBlanks" dxfId="332" priority="219" stopIfTrue="1">
      <formula>LEN(TRIM(A12))=0</formula>
    </cfRule>
  </conditionalFormatting>
  <conditionalFormatting sqref="D12:D26 G12:G26 AH12:AH26 AK12:AK26">
    <cfRule type="containsBlanks" dxfId="331" priority="64">
      <formula>LEN(TRIM(D12))=0</formula>
    </cfRule>
  </conditionalFormatting>
  <conditionalFormatting sqref="A12:A26">
    <cfRule type="containsBlanks" dxfId="330" priority="224" stopIfTrue="1">
      <formula>LEN(TRIM(A12))=0</formula>
    </cfRule>
  </conditionalFormatting>
  <conditionalFormatting sqref="AJ12:AJ26 AG12:AG26 C12:C26 F12:F16">
    <cfRule type="expression" dxfId="329" priority="3255">
      <formula>B12="講師"</formula>
    </cfRule>
    <cfRule type="expression" dxfId="328" priority="3256" stopIfTrue="1">
      <formula>B12&lt;&gt;"講師"</formula>
    </cfRule>
  </conditionalFormatting>
  <conditionalFormatting sqref="A30:A44">
    <cfRule type="containsBlanks" dxfId="327" priority="62" stopIfTrue="1">
      <formula>LEN(TRIM(A30))=0</formula>
    </cfRule>
  </conditionalFormatting>
  <conditionalFormatting sqref="A30:A44">
    <cfRule type="containsBlanks" dxfId="326" priority="63" stopIfTrue="1">
      <formula>LEN(TRIM(A30))=0</formula>
    </cfRule>
  </conditionalFormatting>
  <conditionalFormatting sqref="Z30:AD44">
    <cfRule type="containsBlanks" dxfId="325" priority="3257" stopIfTrue="1">
      <formula>LEN(TRIM(Z30))=0</formula>
    </cfRule>
  </conditionalFormatting>
  <conditionalFormatting sqref="E17:E26">
    <cfRule type="containsBlanks" dxfId="324" priority="58" stopIfTrue="1">
      <formula>LEN(TRIM(E17))=0</formula>
    </cfRule>
  </conditionalFormatting>
  <conditionalFormatting sqref="F17:F26">
    <cfRule type="expression" dxfId="323" priority="59">
      <formula>E17="講師"</formula>
    </cfRule>
    <cfRule type="expression" dxfId="322" priority="60" stopIfTrue="1">
      <formula>E17&lt;&gt;"講師"</formula>
    </cfRule>
  </conditionalFormatting>
  <conditionalFormatting sqref="H12:H16">
    <cfRule type="containsBlanks" dxfId="321" priority="55" stopIfTrue="1">
      <formula>LEN(TRIM(H12))=0</formula>
    </cfRule>
  </conditionalFormatting>
  <conditionalFormatting sqref="J12:J26">
    <cfRule type="containsBlanks" dxfId="320" priority="54">
      <formula>LEN(TRIM(J12))=0</formula>
    </cfRule>
  </conditionalFormatting>
  <conditionalFormatting sqref="I12:I16">
    <cfRule type="expression" dxfId="319" priority="56">
      <formula>H12="講師"</formula>
    </cfRule>
    <cfRule type="expression" dxfId="318" priority="57" stopIfTrue="1">
      <formula>H12&lt;&gt;"講師"</formula>
    </cfRule>
  </conditionalFormatting>
  <conditionalFormatting sqref="H17:H26">
    <cfRule type="containsBlanks" dxfId="317" priority="51" stopIfTrue="1">
      <formula>LEN(TRIM(H17))=0</formula>
    </cfRule>
  </conditionalFormatting>
  <conditionalFormatting sqref="I17:I26">
    <cfRule type="expression" dxfId="316" priority="52">
      <formula>H17="講師"</formula>
    </cfRule>
    <cfRule type="expression" dxfId="315" priority="53" stopIfTrue="1">
      <formula>H17&lt;&gt;"講師"</formula>
    </cfRule>
  </conditionalFormatting>
  <conditionalFormatting sqref="K12:K16">
    <cfRule type="containsBlanks" dxfId="314" priority="48" stopIfTrue="1">
      <formula>LEN(TRIM(K12))=0</formula>
    </cfRule>
  </conditionalFormatting>
  <conditionalFormatting sqref="M12:M26">
    <cfRule type="containsBlanks" dxfId="313" priority="47">
      <formula>LEN(TRIM(M12))=0</formula>
    </cfRule>
  </conditionalFormatting>
  <conditionalFormatting sqref="L12:L16">
    <cfRule type="expression" dxfId="312" priority="49">
      <formula>K12="講師"</formula>
    </cfRule>
    <cfRule type="expression" dxfId="311" priority="50" stopIfTrue="1">
      <formula>K12&lt;&gt;"講師"</formula>
    </cfRule>
  </conditionalFormatting>
  <conditionalFormatting sqref="K17:K26">
    <cfRule type="containsBlanks" dxfId="310" priority="44" stopIfTrue="1">
      <formula>LEN(TRIM(K17))=0</formula>
    </cfRule>
  </conditionalFormatting>
  <conditionalFormatting sqref="L17:L26">
    <cfRule type="expression" dxfId="309" priority="45">
      <formula>K17="講師"</formula>
    </cfRule>
    <cfRule type="expression" dxfId="308" priority="46" stopIfTrue="1">
      <formula>K17&lt;&gt;"講師"</formula>
    </cfRule>
  </conditionalFormatting>
  <conditionalFormatting sqref="N12:N16">
    <cfRule type="containsBlanks" dxfId="307" priority="41" stopIfTrue="1">
      <formula>LEN(TRIM(N12))=0</formula>
    </cfRule>
  </conditionalFormatting>
  <conditionalFormatting sqref="P12:P26">
    <cfRule type="containsBlanks" dxfId="306" priority="40">
      <formula>LEN(TRIM(P12))=0</formula>
    </cfRule>
  </conditionalFormatting>
  <conditionalFormatting sqref="O12:O16">
    <cfRule type="expression" dxfId="305" priority="42">
      <formula>N12="講師"</formula>
    </cfRule>
    <cfRule type="expression" dxfId="304" priority="43" stopIfTrue="1">
      <formula>N12&lt;&gt;"講師"</formula>
    </cfRule>
  </conditionalFormatting>
  <conditionalFormatting sqref="N17:N26">
    <cfRule type="containsBlanks" dxfId="303" priority="37" stopIfTrue="1">
      <formula>LEN(TRIM(N17))=0</formula>
    </cfRule>
  </conditionalFormatting>
  <conditionalFormatting sqref="O17:O26">
    <cfRule type="expression" dxfId="302" priority="38">
      <formula>N17="講師"</formula>
    </cfRule>
    <cfRule type="expression" dxfId="301" priority="39" stopIfTrue="1">
      <formula>N17&lt;&gt;"講師"</formula>
    </cfRule>
  </conditionalFormatting>
  <conditionalFormatting sqref="Q12:Q16">
    <cfRule type="containsBlanks" dxfId="300" priority="34" stopIfTrue="1">
      <formula>LEN(TRIM(Q12))=0</formula>
    </cfRule>
  </conditionalFormatting>
  <conditionalFormatting sqref="S12:S26">
    <cfRule type="containsBlanks" dxfId="299" priority="33">
      <formula>LEN(TRIM(S12))=0</formula>
    </cfRule>
  </conditionalFormatting>
  <conditionalFormatting sqref="R12:R16">
    <cfRule type="expression" dxfId="298" priority="35">
      <formula>Q12="講師"</formula>
    </cfRule>
    <cfRule type="expression" dxfId="297" priority="36" stopIfTrue="1">
      <formula>Q12&lt;&gt;"講師"</formula>
    </cfRule>
  </conditionalFormatting>
  <conditionalFormatting sqref="Q17:Q26">
    <cfRule type="containsBlanks" dxfId="296" priority="30" stopIfTrue="1">
      <formula>LEN(TRIM(Q17))=0</formula>
    </cfRule>
  </conditionalFormatting>
  <conditionalFormatting sqref="R17:R26">
    <cfRule type="expression" dxfId="295" priority="31">
      <formula>Q17="講師"</formula>
    </cfRule>
    <cfRule type="expression" dxfId="294" priority="32" stopIfTrue="1">
      <formula>Q17&lt;&gt;"講師"</formula>
    </cfRule>
  </conditionalFormatting>
  <conditionalFormatting sqref="T12:T16">
    <cfRule type="containsBlanks" dxfId="293" priority="27" stopIfTrue="1">
      <formula>LEN(TRIM(T12))=0</formula>
    </cfRule>
  </conditionalFormatting>
  <conditionalFormatting sqref="V12:V26">
    <cfRule type="containsBlanks" dxfId="292" priority="26">
      <formula>LEN(TRIM(V12))=0</formula>
    </cfRule>
  </conditionalFormatting>
  <conditionalFormatting sqref="U12:U16">
    <cfRule type="expression" dxfId="291" priority="28">
      <formula>T12="講師"</formula>
    </cfRule>
    <cfRule type="expression" dxfId="290" priority="29" stopIfTrue="1">
      <formula>T12&lt;&gt;"講師"</formula>
    </cfRule>
  </conditionalFormatting>
  <conditionalFormatting sqref="T17:T26">
    <cfRule type="containsBlanks" dxfId="289" priority="23" stopIfTrue="1">
      <formula>LEN(TRIM(T17))=0</formula>
    </cfRule>
  </conditionalFormatting>
  <conditionalFormatting sqref="U17:U26">
    <cfRule type="expression" dxfId="288" priority="24">
      <formula>T17="講師"</formula>
    </cfRule>
    <cfRule type="expression" dxfId="287" priority="25" stopIfTrue="1">
      <formula>T17&lt;&gt;"講師"</formula>
    </cfRule>
  </conditionalFormatting>
  <conditionalFormatting sqref="W12:W16">
    <cfRule type="containsBlanks" dxfId="286" priority="20" stopIfTrue="1">
      <formula>LEN(TRIM(W12))=0</formula>
    </cfRule>
  </conditionalFormatting>
  <conditionalFormatting sqref="Y12:Y26">
    <cfRule type="containsBlanks" dxfId="285" priority="19">
      <formula>LEN(TRIM(Y12))=0</formula>
    </cfRule>
  </conditionalFormatting>
  <conditionalFormatting sqref="X12:X16">
    <cfRule type="expression" dxfId="284" priority="21">
      <formula>W12="講師"</formula>
    </cfRule>
    <cfRule type="expression" dxfId="283" priority="22" stopIfTrue="1">
      <formula>W12&lt;&gt;"講師"</formula>
    </cfRule>
  </conditionalFormatting>
  <conditionalFormatting sqref="W17:W26">
    <cfRule type="containsBlanks" dxfId="282" priority="16" stopIfTrue="1">
      <formula>LEN(TRIM(W17))=0</formula>
    </cfRule>
  </conditionalFormatting>
  <conditionalFormatting sqref="X17:X26">
    <cfRule type="expression" dxfId="281" priority="17">
      <formula>W17="講師"</formula>
    </cfRule>
    <cfRule type="expression" dxfId="280" priority="18" stopIfTrue="1">
      <formula>W17&lt;&gt;"講師"</formula>
    </cfRule>
  </conditionalFormatting>
  <conditionalFormatting sqref="Z12:Z16">
    <cfRule type="containsBlanks" dxfId="279" priority="13" stopIfTrue="1">
      <formula>LEN(TRIM(Z12))=0</formula>
    </cfRule>
  </conditionalFormatting>
  <conditionalFormatting sqref="AB12:AB26">
    <cfRule type="containsBlanks" dxfId="278" priority="12">
      <formula>LEN(TRIM(AB12))=0</formula>
    </cfRule>
  </conditionalFormatting>
  <conditionalFormatting sqref="AA12:AA16">
    <cfRule type="expression" dxfId="277" priority="14">
      <formula>Z12="講師"</formula>
    </cfRule>
    <cfRule type="expression" dxfId="276" priority="15" stopIfTrue="1">
      <formula>Z12&lt;&gt;"講師"</formula>
    </cfRule>
  </conditionalFormatting>
  <conditionalFormatting sqref="Z17:Z26">
    <cfRule type="containsBlanks" dxfId="275" priority="9" stopIfTrue="1">
      <formula>LEN(TRIM(Z17))=0</formula>
    </cfRule>
  </conditionalFormatting>
  <conditionalFormatting sqref="AA17:AA26">
    <cfRule type="expression" dxfId="274" priority="10">
      <formula>Z17="講師"</formula>
    </cfRule>
    <cfRule type="expression" dxfId="273" priority="11" stopIfTrue="1">
      <formula>Z17&lt;&gt;"講師"</formula>
    </cfRule>
  </conditionalFormatting>
  <conditionalFormatting sqref="AC12:AC16">
    <cfRule type="containsBlanks" dxfId="272" priority="6" stopIfTrue="1">
      <formula>LEN(TRIM(AC12))=0</formula>
    </cfRule>
  </conditionalFormatting>
  <conditionalFormatting sqref="AE12:AE26">
    <cfRule type="containsBlanks" dxfId="271" priority="5">
      <formula>LEN(TRIM(AE12))=0</formula>
    </cfRule>
  </conditionalFormatting>
  <conditionalFormatting sqref="AD12:AD16">
    <cfRule type="expression" dxfId="270" priority="7">
      <formula>AC12="講師"</formula>
    </cfRule>
    <cfRule type="expression" dxfId="269" priority="8" stopIfTrue="1">
      <formula>AC12&lt;&gt;"講師"</formula>
    </cfRule>
  </conditionalFormatting>
  <conditionalFormatting sqref="AC17:AC26">
    <cfRule type="containsBlanks" dxfId="268" priority="2" stopIfTrue="1">
      <formula>LEN(TRIM(AC17))=0</formula>
    </cfRule>
  </conditionalFormatting>
  <conditionalFormatting sqref="AD17:AD26">
    <cfRule type="expression" dxfId="267" priority="3">
      <formula>AC17="講師"</formula>
    </cfRule>
    <cfRule type="expression" dxfId="266" priority="4" stopIfTrue="1">
      <formula>AC17&lt;&gt;"講師"</formula>
    </cfRule>
  </conditionalFormatting>
  <dataValidations count="4">
    <dataValidation type="list" allowBlank="1" showInputMessage="1" showErrorMessage="1" sqref="AI12:AI26 AF12:AF26 Z12:Z26 W12:W26 T12:T26 Q12:Q26 N12:N26 K12:K26 H12:H26 B12:B26 E12:E26 AC12:AC26">
      <formula1>INDIRECT($AM12)</formula1>
    </dataValidation>
    <dataValidation type="list" allowBlank="1" showInputMessage="1" showErrorMessage="1" sqref="F12:F26 I12:I26 C12:C26 AJ12:AJ26 AG12:AG26 AA12:AA26 X12:X26 U12:U26 R12:R26 O12:O26 L12:L26 AD12:AD26">
      <formula1>INDIRECT(B12)</formula1>
    </dataValidation>
    <dataValidation type="list" allowBlank="1" showInputMessage="1" sqref="A12:A26">
      <formula1>被派遣者</formula1>
    </dataValidation>
    <dataValidation type="list" allowBlank="1" showInputMessage="1" sqref="A53:A59">
      <formula1>諸雑費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9"/>
  <sheetViews>
    <sheetView topLeftCell="J1" workbookViewId="0">
      <selection activeCell="AE26" sqref="AE26"/>
    </sheetView>
  </sheetViews>
  <sheetFormatPr defaultRowHeight="17.7" outlineLevelRow="1" x14ac:dyDescent="0.4"/>
  <cols>
    <col min="1" max="1" width="11.6640625" style="154" bestFit="1" customWidth="1"/>
    <col min="2" max="2" width="19.21875" style="154" customWidth="1"/>
    <col min="3" max="3" width="4.21875" style="154" customWidth="1"/>
    <col min="4" max="4" width="6.44140625" style="154" bestFit="1" customWidth="1"/>
    <col min="5" max="5" width="17.44140625" style="154" bestFit="1" customWidth="1"/>
    <col min="6" max="6" width="9" style="154" bestFit="1" customWidth="1"/>
    <col min="7" max="7" width="10.109375" style="79" customWidth="1"/>
    <col min="8" max="8" width="9.88671875" style="154" bestFit="1" customWidth="1"/>
    <col min="9" max="9" width="17.44140625" style="154" bestFit="1" customWidth="1"/>
    <col min="10" max="10" width="9.77734375" style="154" bestFit="1" customWidth="1"/>
    <col min="11" max="11" width="13.21875" style="154" bestFit="1" customWidth="1"/>
    <col min="12" max="12" width="9" style="154"/>
    <col min="13" max="13" width="9.44140625" customWidth="1"/>
    <col min="14" max="14" width="11.33203125" style="165" bestFit="1" customWidth="1"/>
    <col min="15" max="15" width="9.44140625" style="16" customWidth="1"/>
    <col min="16" max="16" width="9" style="154" bestFit="1" customWidth="1"/>
    <col min="17" max="19" width="10.21875" style="157" customWidth="1"/>
    <col min="20" max="20" width="9" style="157"/>
    <col min="21" max="21" width="9" style="154"/>
  </cols>
  <sheetData>
    <row r="1" spans="1:31" s="72" customFormat="1" x14ac:dyDescent="0.4">
      <c r="A1" s="16" t="s">
        <v>525</v>
      </c>
      <c r="B1" s="89" t="str">
        <f>【様式４】経費計画書!$B$11</f>
        <v/>
      </c>
      <c r="C1" s="16">
        <v>2</v>
      </c>
      <c r="D1" s="96" t="s">
        <v>528</v>
      </c>
      <c r="E1" s="154"/>
      <c r="F1" s="154"/>
      <c r="G1" s="79"/>
      <c r="H1" s="96" t="s">
        <v>529</v>
      </c>
      <c r="I1" s="154"/>
      <c r="J1" s="154"/>
      <c r="K1" s="154"/>
      <c r="L1" s="154"/>
      <c r="M1"/>
      <c r="N1" s="165"/>
      <c r="O1" s="16"/>
      <c r="P1" s="154"/>
      <c r="Q1" s="157"/>
      <c r="R1" s="157"/>
      <c r="S1" s="157"/>
      <c r="T1" s="157"/>
      <c r="U1" s="154"/>
      <c r="V1" s="72" t="s">
        <v>705</v>
      </c>
      <c r="W1" s="72">
        <v>35650</v>
      </c>
      <c r="X1" s="72">
        <v>5200</v>
      </c>
      <c r="Y1" s="72">
        <v>1300</v>
      </c>
      <c r="AA1" s="72" t="s">
        <v>720</v>
      </c>
      <c r="AB1" s="72" t="s">
        <v>721</v>
      </c>
      <c r="AC1" s="72" t="s">
        <v>723</v>
      </c>
      <c r="AD1" s="72" t="s">
        <v>724</v>
      </c>
    </row>
    <row r="2" spans="1:31" s="72" customFormat="1" x14ac:dyDescent="0.4">
      <c r="A2" s="91"/>
      <c r="B2" s="97"/>
      <c r="C2" s="95"/>
      <c r="D2" s="98" t="s">
        <v>519</v>
      </c>
      <c r="E2" s="98" t="s">
        <v>523</v>
      </c>
      <c r="F2" s="98" t="s">
        <v>524</v>
      </c>
      <c r="G2" s="99" t="s">
        <v>522</v>
      </c>
      <c r="H2" s="100" t="s">
        <v>520</v>
      </c>
      <c r="I2" s="100" t="s">
        <v>523</v>
      </c>
      <c r="J2" s="101" t="s">
        <v>521</v>
      </c>
      <c r="K2" s="101" t="s">
        <v>523</v>
      </c>
      <c r="L2" s="154"/>
      <c r="M2" s="156" t="s">
        <v>503</v>
      </c>
      <c r="N2" s="166">
        <f>【様式２】被派遣者略歴表!$C$15</f>
        <v>0</v>
      </c>
      <c r="O2" s="156" t="s">
        <v>707</v>
      </c>
      <c r="P2" s="156" t="s">
        <v>708</v>
      </c>
      <c r="Q2" s="158" t="s">
        <v>709</v>
      </c>
      <c r="R2" s="158" t="s">
        <v>710</v>
      </c>
      <c r="S2" s="158" t="s">
        <v>709</v>
      </c>
      <c r="T2" s="158" t="s">
        <v>710</v>
      </c>
      <c r="U2" s="92"/>
      <c r="V2" s="72" t="s">
        <v>706</v>
      </c>
      <c r="W2" s="72">
        <v>35650</v>
      </c>
      <c r="X2" s="72">
        <f>X1*3</f>
        <v>15600</v>
      </c>
      <c r="Y2" s="72">
        <f>Y1*5</f>
        <v>6500</v>
      </c>
      <c r="AA2" s="72">
        <v>1</v>
      </c>
      <c r="AB2" s="72">
        <f>【様式５】旅費計算書①!$F$7</f>
        <v>0</v>
      </c>
      <c r="AC2" s="198">
        <f>【様式５】旅費計算書①!$E$12</f>
        <v>0</v>
      </c>
      <c r="AD2" s="72" t="str">
        <f>IF(OR(AND($AB2=0,$AC2=0),AND($AB2&lt;&gt;0,$AC2=0)),"",IF(AND(AB2&lt;&gt;0,AC2&lt;&gt;0),"様式5記載あり",""))</f>
        <v/>
      </c>
      <c r="AE2" s="72" t="str">
        <f>IF(AND($AB2=0,$AC2&gt;0),"●","")</f>
        <v/>
      </c>
    </row>
    <row r="3" spans="1:31" outlineLevel="1" x14ac:dyDescent="0.4">
      <c r="A3" s="102" t="s">
        <v>503</v>
      </c>
      <c r="B3" s="102">
        <f>【様式２】被派遣者略歴表!$C15</f>
        <v>0</v>
      </c>
      <c r="C3" s="102"/>
      <c r="D3" s="102" t="str">
        <f>IFERROR(IF(VLOOKUP($B3,【様式４】経費計画書!$A$12:$AK$26,計算書!C1,0)=D$2,1,0),"")</f>
        <v/>
      </c>
      <c r="E3" s="102" t="str">
        <f>IF(D3=1,B3&amp;B1&amp;D$2,"")</f>
        <v/>
      </c>
      <c r="F3" s="102" t="str">
        <f>IF(E3="","",COUNTIFS($E$3:E3,E3))</f>
        <v/>
      </c>
      <c r="G3" s="103">
        <f>IF(F3=1,35650*1,0)</f>
        <v>0</v>
      </c>
      <c r="H3" s="102">
        <f ca="1">SUMIFS(INDIRECT(H$1),INDIRECT(D1),H$2,【様式４】経費計画書!$A$12:$A$26,計算書!$B3)</f>
        <v>0</v>
      </c>
      <c r="I3" s="102" t="str">
        <f ca="1">IF(H3=0,"",$B3&amp;B1&amp;H$2)</f>
        <v/>
      </c>
      <c r="J3" s="102">
        <f ca="1">SUMIFS(INDIRECT(H$1),INDIRECT(D1),J$2,【様式４】経費計画書!$A$12:$A$26,計算書!$B3)</f>
        <v>0</v>
      </c>
      <c r="K3" s="102" t="str">
        <f t="shared" ref="K3:K17" ca="1" si="0">IF(J3=0,"",B3&amp;B$1&amp;J$2)</f>
        <v/>
      </c>
      <c r="M3" s="102" t="s">
        <v>693</v>
      </c>
      <c r="N3" s="167">
        <f>【様式３】実施希望調書!$E$6</f>
        <v>0</v>
      </c>
      <c r="O3" s="102" t="str">
        <f>IF(N3=0,"",N2&amp;N3)</f>
        <v/>
      </c>
      <c r="P3" s="102" t="str">
        <f>IF(O3="","",COUNTIFS($O$3:O3,O3))</f>
        <v/>
      </c>
      <c r="Q3" s="159" t="str">
        <f>IF(P3=1,SUMIFS($H:$H,$I:$I,$O3&amp;"実技"),"")</f>
        <v/>
      </c>
      <c r="R3" s="160">
        <f t="shared" ref="R3:R14" si="1">IF(Q3="",0,IF(Q3*$X$1&gt;=$X$2,$X$2,Q3*$X$1))</f>
        <v>0</v>
      </c>
      <c r="S3" s="159">
        <f>IF($P3=1,SUMIFS($J:$J,$K:$K,$O3&amp;"単労"),0)</f>
        <v>0</v>
      </c>
      <c r="T3" s="160">
        <f>IF(S3=0,0,IF(S3*$Y$1&gt;=$Y$2,$Y$2,S3*$Y$1))</f>
        <v>0</v>
      </c>
      <c r="U3" s="87"/>
      <c r="W3" s="79"/>
      <c r="X3" s="72"/>
      <c r="Y3" s="72"/>
      <c r="AA3">
        <v>2</v>
      </c>
      <c r="AB3" s="155">
        <f>【様式５】旅費計算書②!$F$7</f>
        <v>0</v>
      </c>
      <c r="AC3" s="198">
        <f>【様式５】旅費計算書②!$E$12</f>
        <v>0</v>
      </c>
      <c r="AD3" s="155" t="str">
        <f t="shared" ref="AD3:AD16" si="2">IF(OR(AND($AB3=0,$AC3=0),AND($AB3&lt;&gt;0,$AC3=0)),"",IF(AND(AB3&lt;&gt;0,AC3&lt;&gt;0),"様式5記載あり",""))</f>
        <v/>
      </c>
      <c r="AE3" s="155" t="str">
        <f t="shared" ref="AE3:AE16" si="3">IF(AND($AB3=0,$AC3&gt;0),"●","")</f>
        <v/>
      </c>
    </row>
    <row r="4" spans="1:31" s="72" customFormat="1" outlineLevel="1" x14ac:dyDescent="0.4">
      <c r="A4" s="102" t="s">
        <v>504</v>
      </c>
      <c r="B4" s="102">
        <f>【様式２】被派遣者略歴表!$C$16</f>
        <v>0</v>
      </c>
      <c r="C4" s="102"/>
      <c r="D4" s="102" t="str">
        <f>IFERROR(IF(VLOOKUP($B4,【様式４】経費計画書!$A$12:$AK$26,計算書!C1,0)=D$2,1,0),"")</f>
        <v/>
      </c>
      <c r="E4" s="102" t="str">
        <f>IF(D4=1,B4&amp;B1&amp;D$2,"")</f>
        <v/>
      </c>
      <c r="F4" s="102" t="str">
        <f>IF(E4="","",COUNTIFS($E$3:E4,E4))</f>
        <v/>
      </c>
      <c r="G4" s="103">
        <f t="shared" ref="G4:G17" si="4">IF(F4=1,35650*1,0)</f>
        <v>0</v>
      </c>
      <c r="H4" s="102">
        <f ca="1">SUMIFS(INDIRECT(H$1),INDIRECT(D1),H$2,【様式４】経費計画書!$A$12:$A$26,計算書!$B4)</f>
        <v>0</v>
      </c>
      <c r="I4" s="102" t="str">
        <f ca="1">IF(H4=0,"",$B4&amp;B1&amp;H$2)</f>
        <v/>
      </c>
      <c r="J4" s="102">
        <f ca="1">SUMIFS(INDIRECT(H$1),INDIRECT(D1),J$2,【様式４】経費計画書!$A$12:$A$26,計算書!$B4)</f>
        <v>0</v>
      </c>
      <c r="K4" s="102" t="str">
        <f t="shared" ca="1" si="0"/>
        <v/>
      </c>
      <c r="L4" s="154"/>
      <c r="M4" s="102" t="s">
        <v>694</v>
      </c>
      <c r="N4" s="167">
        <f>【様式３】実施希望調書!$E$13</f>
        <v>0</v>
      </c>
      <c r="O4" s="102" t="str">
        <f>IF(N4=0,"",N2&amp;N4)</f>
        <v/>
      </c>
      <c r="P4" s="102" t="str">
        <f>IF(O4="","",COUNTIFS($O$3:O4,O4))</f>
        <v/>
      </c>
      <c r="Q4" s="159" t="str">
        <f t="shared" ref="Q4:Q14" si="5">IF(P4=1,SUMIFS(H:H,I:I,O4&amp;"実技"),"")</f>
        <v/>
      </c>
      <c r="R4" s="160">
        <f t="shared" si="1"/>
        <v>0</v>
      </c>
      <c r="S4" s="159">
        <f t="shared" ref="S4:S14" si="6">IF($P4=1,SUMIFS($J:$J,$K:$K,$O4&amp;"単労"),0)</f>
        <v>0</v>
      </c>
      <c r="T4" s="160">
        <f t="shared" ref="T4:T14" si="7">IF(S4=0,0,IF(S4*$Y$1&gt;=$Y$2,$Y$2,S4*$Y$1))</f>
        <v>0</v>
      </c>
      <c r="U4" s="87"/>
      <c r="W4" s="79"/>
      <c r="AA4" s="72">
        <v>3</v>
      </c>
      <c r="AB4" s="155">
        <f>【様式５】旅費計算書③!$F$7</f>
        <v>0</v>
      </c>
      <c r="AC4" s="198">
        <f>【様式５】旅費計算書③!$E$12</f>
        <v>0</v>
      </c>
      <c r="AD4" s="155" t="str">
        <f t="shared" si="2"/>
        <v/>
      </c>
      <c r="AE4" s="155" t="str">
        <f t="shared" si="3"/>
        <v/>
      </c>
    </row>
    <row r="5" spans="1:31" s="72" customFormat="1" outlineLevel="1" x14ac:dyDescent="0.4">
      <c r="A5" s="102" t="s">
        <v>505</v>
      </c>
      <c r="B5" s="102">
        <f>【様式２】被派遣者略歴表!$C$17</f>
        <v>0</v>
      </c>
      <c r="C5" s="102"/>
      <c r="D5" s="102" t="str">
        <f>IFERROR(IF(VLOOKUP($B5,【様式４】経費計画書!$A$12:$AK$26,計算書!C1,0)=D$2,1,0),"")</f>
        <v/>
      </c>
      <c r="E5" s="102" t="str">
        <f>IF(D5=1,B5&amp;B1&amp;D$2,"")</f>
        <v/>
      </c>
      <c r="F5" s="102" t="str">
        <f>IF(E5="","",COUNTIFS($E$3:E5,E5))</f>
        <v/>
      </c>
      <c r="G5" s="103">
        <f t="shared" si="4"/>
        <v>0</v>
      </c>
      <c r="H5" s="102">
        <f ca="1">SUMIFS(INDIRECT(H$1),INDIRECT(D1),H$2,【様式４】経費計画書!$A$12:$A$26,計算書!$B5)</f>
        <v>0</v>
      </c>
      <c r="I5" s="102" t="str">
        <f ca="1">IF(H5=0,"",$B5&amp;B1&amp;H$2)</f>
        <v/>
      </c>
      <c r="J5" s="102">
        <f ca="1">SUMIFS(INDIRECT(H$1),INDIRECT(D1),J$2,【様式４】経費計画書!$A$12:$A$26,計算書!$B5)</f>
        <v>0</v>
      </c>
      <c r="K5" s="102" t="str">
        <f t="shared" ca="1" si="0"/>
        <v/>
      </c>
      <c r="L5" s="154"/>
      <c r="M5" s="102" t="s">
        <v>695</v>
      </c>
      <c r="N5" s="167">
        <f>【様式３】実施希望調書!$E$20</f>
        <v>0</v>
      </c>
      <c r="O5" s="102" t="str">
        <f>IF(N5=0,"",N2&amp;N5)</f>
        <v/>
      </c>
      <c r="P5" s="102" t="str">
        <f>IF(O5="","",COUNTIFS($O$3:O5,O5))</f>
        <v/>
      </c>
      <c r="Q5" s="159" t="str">
        <f t="shared" si="5"/>
        <v/>
      </c>
      <c r="R5" s="160">
        <f t="shared" si="1"/>
        <v>0</v>
      </c>
      <c r="S5" s="159">
        <f t="shared" si="6"/>
        <v>0</v>
      </c>
      <c r="T5" s="160">
        <f t="shared" si="7"/>
        <v>0</v>
      </c>
      <c r="U5" s="87"/>
      <c r="W5" s="79"/>
      <c r="AA5" s="72">
        <v>4</v>
      </c>
      <c r="AB5" s="155">
        <f>【様式５】旅費計算書④!$F$7</f>
        <v>0</v>
      </c>
      <c r="AC5" s="198">
        <f>【様式５】旅費計算書④!$E$12</f>
        <v>0</v>
      </c>
      <c r="AD5" s="155" t="str">
        <f t="shared" si="2"/>
        <v/>
      </c>
      <c r="AE5" s="155" t="str">
        <f t="shared" si="3"/>
        <v/>
      </c>
    </row>
    <row r="6" spans="1:31" outlineLevel="1" x14ac:dyDescent="0.4">
      <c r="A6" s="102" t="s">
        <v>506</v>
      </c>
      <c r="B6" s="102">
        <f>【様式２】被派遣者略歴表!$C$18</f>
        <v>0</v>
      </c>
      <c r="C6" s="102"/>
      <c r="D6" s="102" t="str">
        <f>IFERROR(IF(VLOOKUP($B6,【様式４】経費計画書!$A$12:$AK$26,計算書!C1,0)=D$2,1,0),"")</f>
        <v/>
      </c>
      <c r="E6" s="102" t="str">
        <f>IF(D6=1,B6&amp;B1&amp;D$2,"")</f>
        <v/>
      </c>
      <c r="F6" s="102" t="str">
        <f>IF(E6="","",COUNTIFS($E$3:E6,E6))</f>
        <v/>
      </c>
      <c r="G6" s="103">
        <f t="shared" si="4"/>
        <v>0</v>
      </c>
      <c r="H6" s="102">
        <f ca="1">SUMIFS(INDIRECT(H$1),INDIRECT(D1),H$2,【様式４】経費計画書!$A$12:$A$26,計算書!$B6)</f>
        <v>0</v>
      </c>
      <c r="I6" s="102" t="str">
        <f ca="1">IF(H6=0,"",$B6&amp;B1&amp;H$2)</f>
        <v/>
      </c>
      <c r="J6" s="102">
        <f ca="1">SUMIFS(INDIRECT(H$1),INDIRECT(D1),J$2,【様式４】経費計画書!$A$12:$A$26,計算書!$B6)</f>
        <v>0</v>
      </c>
      <c r="K6" s="102" t="str">
        <f t="shared" ca="1" si="0"/>
        <v/>
      </c>
      <c r="M6" s="102" t="s">
        <v>696</v>
      </c>
      <c r="N6" s="167">
        <f>【様式３】実施希望調書!$E$27</f>
        <v>0</v>
      </c>
      <c r="O6" s="102" t="str">
        <f>IF(N6=0,"",N2&amp;N6)</f>
        <v/>
      </c>
      <c r="P6" s="102" t="str">
        <f>IF(O6="","",COUNTIFS($O$3:O6,O6))</f>
        <v/>
      </c>
      <c r="Q6" s="159" t="str">
        <f t="shared" si="5"/>
        <v/>
      </c>
      <c r="R6" s="160">
        <f t="shared" si="1"/>
        <v>0</v>
      </c>
      <c r="S6" s="159">
        <f t="shared" si="6"/>
        <v>0</v>
      </c>
      <c r="T6" s="160">
        <f t="shared" si="7"/>
        <v>0</v>
      </c>
      <c r="U6" s="87"/>
      <c r="X6" s="72"/>
      <c r="Y6" s="72"/>
      <c r="AA6">
        <v>5</v>
      </c>
      <c r="AB6" s="155">
        <f>【様式５】旅費計算書⑤!$F$7</f>
        <v>0</v>
      </c>
      <c r="AC6" s="198">
        <f>【様式５】旅費計算書⑤!$E$12</f>
        <v>0</v>
      </c>
      <c r="AD6" s="155" t="str">
        <f t="shared" si="2"/>
        <v/>
      </c>
      <c r="AE6" s="155" t="str">
        <f t="shared" si="3"/>
        <v/>
      </c>
    </row>
    <row r="7" spans="1:31" outlineLevel="1" x14ac:dyDescent="0.4">
      <c r="A7" s="102" t="s">
        <v>507</v>
      </c>
      <c r="B7" s="102">
        <f>【様式２】被派遣者略歴表!$C$19</f>
        <v>0</v>
      </c>
      <c r="C7" s="102"/>
      <c r="D7" s="102" t="str">
        <f>IFERROR(IF(VLOOKUP($B7,【様式４】経費計画書!$A$12:$AK$26,計算書!C1,0)=D$2,1,0),"")</f>
        <v/>
      </c>
      <c r="E7" s="102" t="str">
        <f>IF(D7=1,B7&amp;B1&amp;D$2,"")</f>
        <v/>
      </c>
      <c r="F7" s="102" t="str">
        <f>IF(E7="","",COUNTIFS($E$3:E7,E7))</f>
        <v/>
      </c>
      <c r="G7" s="103">
        <f t="shared" si="4"/>
        <v>0</v>
      </c>
      <c r="H7" s="102">
        <f ca="1">SUMIFS(INDIRECT(H$1),INDIRECT(D1),H$2,【様式４】経費計画書!$A$12:$A$26,計算書!$B7)</f>
        <v>0</v>
      </c>
      <c r="I7" s="102" t="str">
        <f ca="1">IF(H7=0,"",$B7&amp;B1&amp;H$2)</f>
        <v/>
      </c>
      <c r="J7" s="102">
        <f ca="1">SUMIFS(INDIRECT(H$1),INDIRECT(D1),J$2,【様式４】経費計画書!$A$12:$A$26,計算書!$B7)</f>
        <v>0</v>
      </c>
      <c r="K7" s="102" t="str">
        <f t="shared" ca="1" si="0"/>
        <v/>
      </c>
      <c r="M7" s="102" t="s">
        <v>697</v>
      </c>
      <c r="N7" s="167">
        <f>【様式３】実施希望調書!$E$34</f>
        <v>0</v>
      </c>
      <c r="O7" s="102" t="str">
        <f>IF(N7=0,"",N2&amp;N7)</f>
        <v/>
      </c>
      <c r="P7" s="102" t="str">
        <f>IF(O7="","",COUNTIFS($O$3:O7,O7))</f>
        <v/>
      </c>
      <c r="Q7" s="159" t="str">
        <f t="shared" si="5"/>
        <v/>
      </c>
      <c r="R7" s="160">
        <f t="shared" si="1"/>
        <v>0</v>
      </c>
      <c r="S7" s="159">
        <f t="shared" si="6"/>
        <v>0</v>
      </c>
      <c r="T7" s="160">
        <f t="shared" si="7"/>
        <v>0</v>
      </c>
      <c r="U7" s="87"/>
      <c r="X7" s="72"/>
      <c r="Y7" s="72"/>
      <c r="AA7">
        <v>6</v>
      </c>
      <c r="AB7" s="155">
        <f>【様式５】旅費計算書⑥!$F$7</f>
        <v>0</v>
      </c>
      <c r="AC7" s="198">
        <f>【様式５】旅費計算書⑥!$E$12</f>
        <v>0</v>
      </c>
      <c r="AD7" s="155" t="str">
        <f t="shared" si="2"/>
        <v/>
      </c>
      <c r="AE7" s="155" t="str">
        <f t="shared" si="3"/>
        <v/>
      </c>
    </row>
    <row r="8" spans="1:31" outlineLevel="1" x14ac:dyDescent="0.4">
      <c r="A8" s="102" t="s">
        <v>508</v>
      </c>
      <c r="B8" s="102">
        <f>【様式２】被派遣者略歴表!$C$20</f>
        <v>0</v>
      </c>
      <c r="C8" s="102"/>
      <c r="D8" s="102" t="str">
        <f>IFERROR(IF(VLOOKUP($B8,【様式４】経費計画書!$A$12:$AK$26,計算書!C1,0)=D$2,1,0),"")</f>
        <v/>
      </c>
      <c r="E8" s="102" t="str">
        <f>IF(D8=1,B8&amp;B1&amp;D$2,"")</f>
        <v/>
      </c>
      <c r="F8" s="102" t="str">
        <f>IF(E8="","",COUNTIFS($E$3:E8,E8))</f>
        <v/>
      </c>
      <c r="G8" s="103">
        <f t="shared" si="4"/>
        <v>0</v>
      </c>
      <c r="H8" s="102">
        <f ca="1">SUMIFS(INDIRECT(H$1),INDIRECT(D1),H$2,【様式４】経費計画書!$A$12:$A$26,計算書!$B8)</f>
        <v>0</v>
      </c>
      <c r="I8" s="102" t="str">
        <f ca="1">IF(H8=0,"",$B8&amp;B1&amp;H$2)</f>
        <v/>
      </c>
      <c r="J8" s="102">
        <f ca="1">SUMIFS(INDIRECT(H$1),INDIRECT(D1),J$2,【様式４】経費計画書!$A$12:$A$26,計算書!$B8)</f>
        <v>0</v>
      </c>
      <c r="K8" s="102" t="str">
        <f t="shared" ca="1" si="0"/>
        <v/>
      </c>
      <c r="M8" s="102" t="s">
        <v>698</v>
      </c>
      <c r="N8" s="167">
        <f>【様式３】実施希望調書!$E$41</f>
        <v>0</v>
      </c>
      <c r="O8" s="102" t="str">
        <f>IF(N8=0,"",N2&amp;N8)</f>
        <v/>
      </c>
      <c r="P8" s="102" t="str">
        <f>IF(O8="","",COUNTIFS($O$3:O8,O8))</f>
        <v/>
      </c>
      <c r="Q8" s="159" t="str">
        <f t="shared" si="5"/>
        <v/>
      </c>
      <c r="R8" s="160">
        <f t="shared" si="1"/>
        <v>0</v>
      </c>
      <c r="S8" s="159">
        <f t="shared" si="6"/>
        <v>0</v>
      </c>
      <c r="T8" s="160">
        <f t="shared" si="7"/>
        <v>0</v>
      </c>
      <c r="U8" s="87"/>
      <c r="X8" s="72"/>
      <c r="Y8" s="72"/>
      <c r="AA8">
        <v>7</v>
      </c>
      <c r="AB8" s="155">
        <f>【様式５】旅費計算書⑦!$F$7</f>
        <v>0</v>
      </c>
      <c r="AC8" s="198">
        <f>【様式５】旅費計算書⑦!$E$12</f>
        <v>0</v>
      </c>
      <c r="AD8" s="155" t="str">
        <f t="shared" si="2"/>
        <v/>
      </c>
      <c r="AE8" s="155" t="str">
        <f t="shared" si="3"/>
        <v/>
      </c>
    </row>
    <row r="9" spans="1:31" outlineLevel="1" x14ac:dyDescent="0.4">
      <c r="A9" s="102" t="s">
        <v>509</v>
      </c>
      <c r="B9" s="102">
        <f>【様式２】被派遣者略歴表!$C$21</f>
        <v>0</v>
      </c>
      <c r="C9" s="102"/>
      <c r="D9" s="102" t="str">
        <f>IFERROR(IF(VLOOKUP($B9,【様式４】経費計画書!$A$12:$AK$26,計算書!C1,0)=D$2,1,0),"")</f>
        <v/>
      </c>
      <c r="E9" s="102" t="str">
        <f>IF(D9=1,B9&amp;B1&amp;D$2,"")</f>
        <v/>
      </c>
      <c r="F9" s="102" t="str">
        <f>IF(E9="","",COUNTIFS($E$3:E9,E9))</f>
        <v/>
      </c>
      <c r="G9" s="103">
        <f t="shared" si="4"/>
        <v>0</v>
      </c>
      <c r="H9" s="102">
        <f ca="1">SUMIFS(INDIRECT(H$1),INDIRECT(D1),H$2,【様式４】経費計画書!$A$12:$A$26,計算書!$B9)</f>
        <v>0</v>
      </c>
      <c r="I9" s="102" t="str">
        <f ca="1">IF(H9=0,"",$B9&amp;B1&amp;H$2)</f>
        <v/>
      </c>
      <c r="J9" s="102">
        <f ca="1">SUMIFS(INDIRECT(H$1),INDIRECT(D1),J$2,【様式４】経費計画書!$A$12:$A$26,計算書!$B9)</f>
        <v>0</v>
      </c>
      <c r="K9" s="102" t="str">
        <f t="shared" ca="1" si="0"/>
        <v/>
      </c>
      <c r="M9" s="102" t="s">
        <v>699</v>
      </c>
      <c r="N9" s="167">
        <f>【様式３】実施希望調書!$E$48</f>
        <v>0</v>
      </c>
      <c r="O9" s="102" t="str">
        <f>IF(N9=0,"",N2&amp;N9)</f>
        <v/>
      </c>
      <c r="P9" s="102" t="str">
        <f>IF(O9="","",COUNTIFS($O$3:O9,O9))</f>
        <v/>
      </c>
      <c r="Q9" s="159" t="str">
        <f t="shared" si="5"/>
        <v/>
      </c>
      <c r="R9" s="160">
        <f t="shared" si="1"/>
        <v>0</v>
      </c>
      <c r="S9" s="159">
        <f t="shared" si="6"/>
        <v>0</v>
      </c>
      <c r="T9" s="160">
        <f t="shared" si="7"/>
        <v>0</v>
      </c>
      <c r="U9" s="87"/>
      <c r="X9" s="72"/>
      <c r="Y9" s="72"/>
      <c r="AA9">
        <v>8</v>
      </c>
      <c r="AB9" s="155">
        <f>【様式５】旅費計算書⑧!$F$7</f>
        <v>0</v>
      </c>
      <c r="AC9" s="198">
        <f>【様式５】旅費計算書⑧!$E$12</f>
        <v>0</v>
      </c>
      <c r="AD9" s="155" t="str">
        <f t="shared" si="2"/>
        <v/>
      </c>
      <c r="AE9" s="155" t="str">
        <f t="shared" si="3"/>
        <v/>
      </c>
    </row>
    <row r="10" spans="1:31" outlineLevel="1" x14ac:dyDescent="0.4">
      <c r="A10" s="102" t="s">
        <v>510</v>
      </c>
      <c r="B10" s="102">
        <f>【様式２】被派遣者略歴表!$C$22</f>
        <v>0</v>
      </c>
      <c r="C10" s="102"/>
      <c r="D10" s="102" t="str">
        <f>IFERROR(IF(VLOOKUP($B10,【様式４】経費計画書!$A$12:$AK$26,計算書!C1,0)=D$2,1,0),"")</f>
        <v/>
      </c>
      <c r="E10" s="102" t="str">
        <f>IF(D10=1,B10&amp;B1&amp;D$2,"")</f>
        <v/>
      </c>
      <c r="F10" s="102" t="str">
        <f>IF(E10="","",COUNTIFS($E$3:E10,E10))</f>
        <v/>
      </c>
      <c r="G10" s="103">
        <f t="shared" si="4"/>
        <v>0</v>
      </c>
      <c r="H10" s="102">
        <f ca="1">SUMIFS(INDIRECT(H$1),INDIRECT(D1),H$2,【様式４】経費計画書!$A$12:$A$26,計算書!$B10)</f>
        <v>0</v>
      </c>
      <c r="I10" s="102" t="str">
        <f ca="1">IF(H10=0,"",$B10&amp;B1&amp;H$2)</f>
        <v/>
      </c>
      <c r="J10" s="102">
        <f ca="1">SUMIFS(INDIRECT(H$1),INDIRECT(D1),J$2,【様式４】経費計画書!$A$12:$A$26,計算書!$B10)</f>
        <v>0</v>
      </c>
      <c r="K10" s="102" t="str">
        <f t="shared" ca="1" si="0"/>
        <v/>
      </c>
      <c r="M10" s="102" t="s">
        <v>700</v>
      </c>
      <c r="N10" s="167">
        <f>【様式３】実施希望調書!$E$55</f>
        <v>0</v>
      </c>
      <c r="O10" s="102" t="str">
        <f>IF(N10=0,"",N2&amp;N10)</f>
        <v/>
      </c>
      <c r="P10" s="102" t="str">
        <f>IF(O10="","",COUNTIFS($O$3:O10,O10))</f>
        <v/>
      </c>
      <c r="Q10" s="159" t="str">
        <f t="shared" si="5"/>
        <v/>
      </c>
      <c r="R10" s="160">
        <f t="shared" si="1"/>
        <v>0</v>
      </c>
      <c r="S10" s="159">
        <f t="shared" si="6"/>
        <v>0</v>
      </c>
      <c r="T10" s="160">
        <f t="shared" si="7"/>
        <v>0</v>
      </c>
      <c r="U10" s="87"/>
      <c r="X10" s="72"/>
      <c r="Y10" s="72"/>
      <c r="AA10" s="155">
        <v>9</v>
      </c>
      <c r="AB10" s="155">
        <f>【様式５】旅費計算書⑨!$F$7</f>
        <v>0</v>
      </c>
      <c r="AC10" s="198">
        <f>【様式５】旅費計算書⑨!$E$12</f>
        <v>0</v>
      </c>
      <c r="AD10" s="155" t="str">
        <f t="shared" si="2"/>
        <v/>
      </c>
      <c r="AE10" s="155" t="str">
        <f t="shared" si="3"/>
        <v/>
      </c>
    </row>
    <row r="11" spans="1:31" outlineLevel="1" x14ac:dyDescent="0.4">
      <c r="A11" s="102" t="s">
        <v>511</v>
      </c>
      <c r="B11" s="102">
        <f>【様式２】被派遣者略歴表!$C$23</f>
        <v>0</v>
      </c>
      <c r="C11" s="102"/>
      <c r="D11" s="102" t="str">
        <f>IFERROR(IF(VLOOKUP($B11,【様式４】経費計画書!$A$12:$AK$26,計算書!C1,0)=D$2,1,0),"")</f>
        <v/>
      </c>
      <c r="E11" s="102" t="str">
        <f>IF(D11=1,B11&amp;B1&amp;D$2,"")</f>
        <v/>
      </c>
      <c r="F11" s="102" t="str">
        <f>IF(E11="","",COUNTIFS($E$3:E11,E11))</f>
        <v/>
      </c>
      <c r="G11" s="103">
        <f t="shared" si="4"/>
        <v>0</v>
      </c>
      <c r="H11" s="102">
        <f ca="1">SUMIFS(INDIRECT(H$1),INDIRECT(D1),H$2,【様式４】経費計画書!$A$12:$A$26,計算書!$B11)</f>
        <v>0</v>
      </c>
      <c r="I11" s="102" t="str">
        <f ca="1">IF(H11=0,"",$B11&amp;B1&amp;H$2)</f>
        <v/>
      </c>
      <c r="J11" s="102">
        <f ca="1">SUMIFS(INDIRECT(H$1),INDIRECT(D1),J$2,【様式４】経費計画書!$A$12:$A$26,計算書!$B11)</f>
        <v>0</v>
      </c>
      <c r="K11" s="102" t="str">
        <f t="shared" ca="1" si="0"/>
        <v/>
      </c>
      <c r="M11" s="102" t="s">
        <v>701</v>
      </c>
      <c r="N11" s="167">
        <f>【様式３】実施希望調書!$E$62</f>
        <v>0</v>
      </c>
      <c r="O11" s="102" t="str">
        <f>IF(N11=0,"",N2&amp;N11)</f>
        <v/>
      </c>
      <c r="P11" s="102" t="str">
        <f>IF(O11="","",COUNTIFS($O$3:O11,O11))</f>
        <v/>
      </c>
      <c r="Q11" s="159" t="str">
        <f t="shared" si="5"/>
        <v/>
      </c>
      <c r="R11" s="160">
        <f t="shared" si="1"/>
        <v>0</v>
      </c>
      <c r="S11" s="159">
        <f t="shared" si="6"/>
        <v>0</v>
      </c>
      <c r="T11" s="160">
        <f t="shared" si="7"/>
        <v>0</v>
      </c>
      <c r="U11" s="87"/>
      <c r="X11" s="72"/>
      <c r="Y11" s="72"/>
      <c r="AA11" s="155">
        <v>10</v>
      </c>
      <c r="AB11" s="155">
        <f>【様式５】旅費計算書⑩!$F$7</f>
        <v>0</v>
      </c>
      <c r="AC11" s="198">
        <f>【様式５】旅費計算書⑩!$E$12</f>
        <v>0</v>
      </c>
      <c r="AD11" s="155" t="str">
        <f t="shared" si="2"/>
        <v/>
      </c>
      <c r="AE11" s="155" t="str">
        <f t="shared" si="3"/>
        <v/>
      </c>
    </row>
    <row r="12" spans="1:31" outlineLevel="1" x14ac:dyDescent="0.4">
      <c r="A12" s="102" t="s">
        <v>512</v>
      </c>
      <c r="B12" s="102">
        <f>【様式２】被派遣者略歴表!$C$24</f>
        <v>0</v>
      </c>
      <c r="C12" s="102"/>
      <c r="D12" s="102" t="str">
        <f>IFERROR(IF(VLOOKUP($B12,【様式４】経費計画書!$A$12:$AK$26,計算書!C1,0)=D$2,1,0),"")</f>
        <v/>
      </c>
      <c r="E12" s="102" t="str">
        <f>IF(D12=1,B12&amp;B1&amp;D$2,"")</f>
        <v/>
      </c>
      <c r="F12" s="102" t="str">
        <f>IF(E12="","",COUNTIFS($E$3:E12,E12))</f>
        <v/>
      </c>
      <c r="G12" s="103">
        <f t="shared" si="4"/>
        <v>0</v>
      </c>
      <c r="H12" s="102">
        <f ca="1">SUMIFS(INDIRECT(H$1),INDIRECT(D1),H$2,【様式４】経費計画書!$A$12:$A$26,計算書!$B12)</f>
        <v>0</v>
      </c>
      <c r="I12" s="102" t="str">
        <f ca="1">IF(H12=0,"",$B12&amp;B1&amp;H$2)</f>
        <v/>
      </c>
      <c r="J12" s="102">
        <f ca="1">SUMIFS(INDIRECT(H$1),INDIRECT(D1),J$2,【様式４】経費計画書!$A$12:$A$26,計算書!$B12)</f>
        <v>0</v>
      </c>
      <c r="K12" s="102" t="str">
        <f t="shared" ca="1" si="0"/>
        <v/>
      </c>
      <c r="M12" s="102" t="s">
        <v>702</v>
      </c>
      <c r="N12" s="167">
        <f>【様式３】実施希望調書!$E$69</f>
        <v>0</v>
      </c>
      <c r="O12" s="102" t="str">
        <f>IF(N12=0,"",N2&amp;N12)</f>
        <v/>
      </c>
      <c r="P12" s="102" t="str">
        <f>IF(O12="","",COUNTIFS($O$3:O12,O12))</f>
        <v/>
      </c>
      <c r="Q12" s="159" t="str">
        <f t="shared" si="5"/>
        <v/>
      </c>
      <c r="R12" s="160">
        <f t="shared" si="1"/>
        <v>0</v>
      </c>
      <c r="S12" s="159">
        <f t="shared" si="6"/>
        <v>0</v>
      </c>
      <c r="T12" s="160">
        <f t="shared" si="7"/>
        <v>0</v>
      </c>
      <c r="U12" s="87"/>
      <c r="X12" s="72"/>
      <c r="Y12" s="72"/>
      <c r="AA12" s="155">
        <v>11</v>
      </c>
      <c r="AB12" s="155">
        <f>【様式５】旅費計算書⑪!$F$7</f>
        <v>0</v>
      </c>
      <c r="AC12" s="198">
        <f>【様式５】旅費計算書⑪!$E$12</f>
        <v>0</v>
      </c>
      <c r="AD12" s="155" t="str">
        <f t="shared" si="2"/>
        <v/>
      </c>
      <c r="AE12" s="155" t="str">
        <f t="shared" si="3"/>
        <v/>
      </c>
    </row>
    <row r="13" spans="1:31" outlineLevel="1" x14ac:dyDescent="0.4">
      <c r="A13" s="102" t="s">
        <v>513</v>
      </c>
      <c r="B13" s="102">
        <f>【様式２】被派遣者略歴表!$C$25</f>
        <v>0</v>
      </c>
      <c r="C13" s="102"/>
      <c r="D13" s="102" t="str">
        <f>IFERROR(IF(VLOOKUP($B13,【様式４】経費計画書!$A$12:$AK$26,計算書!C1,0)=D$2,1,0),"")</f>
        <v/>
      </c>
      <c r="E13" s="102" t="str">
        <f>IF(D13=1,B13&amp;B1&amp;D$2,"")</f>
        <v/>
      </c>
      <c r="F13" s="102" t="str">
        <f>IF(E13="","",COUNTIFS($E$3:E13,E13))</f>
        <v/>
      </c>
      <c r="G13" s="103">
        <f t="shared" si="4"/>
        <v>0</v>
      </c>
      <c r="H13" s="102">
        <f ca="1">SUMIFS(INDIRECT(H$1),INDIRECT(D1),H$2,【様式４】経費計画書!$A$12:$A$26,計算書!$B13)</f>
        <v>0</v>
      </c>
      <c r="I13" s="102" t="str">
        <f ca="1">IF(H13=0,"",$B13&amp;B1&amp;H$2)</f>
        <v/>
      </c>
      <c r="J13" s="102">
        <f ca="1">SUMIFS(INDIRECT(H$1),INDIRECT(D1),J$2,【様式４】経費計画書!$A$12:$A$26,計算書!$B13)</f>
        <v>0</v>
      </c>
      <c r="K13" s="102" t="str">
        <f t="shared" ca="1" si="0"/>
        <v/>
      </c>
      <c r="M13" s="102" t="s">
        <v>703</v>
      </c>
      <c r="N13" s="167">
        <f>【様式３】実施希望調書!$E$76</f>
        <v>0</v>
      </c>
      <c r="O13" s="102" t="str">
        <f>IF(N13=0,"",N2&amp;N13)</f>
        <v/>
      </c>
      <c r="P13" s="102" t="str">
        <f>IF(O13="","",COUNTIFS($O$3:O13,O13))</f>
        <v/>
      </c>
      <c r="Q13" s="159" t="str">
        <f t="shared" si="5"/>
        <v/>
      </c>
      <c r="R13" s="160">
        <f t="shared" si="1"/>
        <v>0</v>
      </c>
      <c r="S13" s="159">
        <f t="shared" si="6"/>
        <v>0</v>
      </c>
      <c r="T13" s="160">
        <f t="shared" si="7"/>
        <v>0</v>
      </c>
      <c r="U13" s="87"/>
      <c r="X13" s="72"/>
      <c r="Y13" s="72"/>
      <c r="AA13" s="155">
        <v>12</v>
      </c>
      <c r="AB13" s="155">
        <f>【様式５】旅費計算書⑫!$F$7</f>
        <v>0</v>
      </c>
      <c r="AC13" s="198">
        <f>【様式５】旅費計算書⑫!$E$12</f>
        <v>0</v>
      </c>
      <c r="AD13" s="155" t="str">
        <f t="shared" si="2"/>
        <v/>
      </c>
      <c r="AE13" s="155" t="str">
        <f t="shared" si="3"/>
        <v/>
      </c>
    </row>
    <row r="14" spans="1:31" outlineLevel="1" x14ac:dyDescent="0.4">
      <c r="A14" s="102" t="s">
        <v>514</v>
      </c>
      <c r="B14" s="102">
        <f>【様式２】被派遣者略歴表!$C$26</f>
        <v>0</v>
      </c>
      <c r="C14" s="102"/>
      <c r="D14" s="102" t="str">
        <f>IFERROR(IF(VLOOKUP($B14,【様式４】経費計画書!$A$12:$AK$26,計算書!C1,0)=D$2,1,0),"")</f>
        <v/>
      </c>
      <c r="E14" s="102" t="str">
        <f>IF(D14=1,B14&amp;B1&amp;D$2,"")</f>
        <v/>
      </c>
      <c r="F14" s="102" t="str">
        <f>IF(E14="","",COUNTIFS($E$3:E14,E14))</f>
        <v/>
      </c>
      <c r="G14" s="103">
        <f t="shared" si="4"/>
        <v>0</v>
      </c>
      <c r="H14" s="102">
        <f ca="1">SUMIFS(INDIRECT(H$1),INDIRECT(D1),H$2,【様式４】経費計画書!$A$12:$A$26,計算書!$B14)</f>
        <v>0</v>
      </c>
      <c r="I14" s="102" t="str">
        <f ca="1">IF(H14=0,"",$B14&amp;B1&amp;H$2)</f>
        <v/>
      </c>
      <c r="J14" s="102">
        <f ca="1">SUMIFS(INDIRECT(H$1),INDIRECT(D1),J$2,【様式４】経費計画書!$A$12:$A$26,計算書!$B14)</f>
        <v>0</v>
      </c>
      <c r="K14" s="102" t="str">
        <f t="shared" ca="1" si="0"/>
        <v/>
      </c>
      <c r="M14" s="102" t="s">
        <v>704</v>
      </c>
      <c r="N14" s="167">
        <f>【様式３】実施希望調書!$E$83</f>
        <v>0</v>
      </c>
      <c r="O14" s="102" t="str">
        <f>IF(N14=0,"",N2&amp;N14)</f>
        <v/>
      </c>
      <c r="P14" s="102" t="str">
        <f>IF(O14="","",COUNTIFS($O$3:O14,O14))</f>
        <v/>
      </c>
      <c r="Q14" s="159" t="str">
        <f t="shared" si="5"/>
        <v/>
      </c>
      <c r="R14" s="160">
        <f t="shared" si="1"/>
        <v>0</v>
      </c>
      <c r="S14" s="159">
        <f t="shared" si="6"/>
        <v>0</v>
      </c>
      <c r="T14" s="160">
        <f t="shared" si="7"/>
        <v>0</v>
      </c>
      <c r="U14" s="87"/>
      <c r="AA14" s="155">
        <v>13</v>
      </c>
      <c r="AB14" s="155">
        <f>【様式５】旅費計算書⑬!$F$7</f>
        <v>0</v>
      </c>
      <c r="AC14" s="198">
        <f>【様式５】旅費計算書⑬!$E$12</f>
        <v>0</v>
      </c>
      <c r="AD14" s="155" t="str">
        <f t="shared" si="2"/>
        <v/>
      </c>
      <c r="AE14" s="155" t="str">
        <f t="shared" si="3"/>
        <v/>
      </c>
    </row>
    <row r="15" spans="1:31" outlineLevel="1" x14ac:dyDescent="0.4">
      <c r="A15" s="102" t="s">
        <v>515</v>
      </c>
      <c r="B15" s="102">
        <f>【様式２】被派遣者略歴表!$C$27</f>
        <v>0</v>
      </c>
      <c r="C15" s="102"/>
      <c r="D15" s="102" t="str">
        <f>IFERROR(IF(VLOOKUP($B15,【様式４】経費計画書!$A$12:$AK$26,計算書!C1,0)=D$2,1,0),"")</f>
        <v/>
      </c>
      <c r="E15" s="102" t="str">
        <f>IF(D15=1,B15&amp;B1&amp;D$2,"")</f>
        <v/>
      </c>
      <c r="F15" s="102" t="str">
        <f>IF(E15="","",COUNTIFS($E$3:E15,E15))</f>
        <v/>
      </c>
      <c r="G15" s="103">
        <f t="shared" si="4"/>
        <v>0</v>
      </c>
      <c r="H15" s="102">
        <f ca="1">SUMIFS(INDIRECT(H$1),INDIRECT(D1),H$2,【様式４】経費計画書!$A$12:$A$26,計算書!$B15)</f>
        <v>0</v>
      </c>
      <c r="I15" s="102" t="str">
        <f ca="1">IF(H15=0,"",$B15&amp;B1&amp;H$2)</f>
        <v/>
      </c>
      <c r="J15" s="102">
        <f ca="1">SUMIFS(INDIRECT(H$1),INDIRECT(D1),J$2,【様式４】経費計画書!$A$12:$A$26,計算書!$B15)</f>
        <v>0</v>
      </c>
      <c r="K15" s="102" t="str">
        <f t="shared" ca="1" si="0"/>
        <v/>
      </c>
      <c r="N15" s="168"/>
      <c r="Q15" s="161">
        <f>N2</f>
        <v>0</v>
      </c>
      <c r="R15" s="162">
        <f>SUM(R3:R14)</f>
        <v>0</v>
      </c>
      <c r="T15" s="162">
        <f>SUM(T3:T14)</f>
        <v>0</v>
      </c>
      <c r="U15" s="87"/>
      <c r="AA15" s="155">
        <v>14</v>
      </c>
      <c r="AB15" s="155">
        <f>【様式５】旅費計算書⑭!$F$7</f>
        <v>0</v>
      </c>
      <c r="AC15" s="198">
        <f>【様式５】旅費計算書⑭!$E$12</f>
        <v>0</v>
      </c>
      <c r="AD15" s="155" t="str">
        <f t="shared" si="2"/>
        <v/>
      </c>
      <c r="AE15" s="155" t="str">
        <f t="shared" si="3"/>
        <v/>
      </c>
    </row>
    <row r="16" spans="1:31" x14ac:dyDescent="0.4">
      <c r="A16" s="102" t="s">
        <v>516</v>
      </c>
      <c r="B16" s="102">
        <f>【様式２】被派遣者略歴表!$C$28</f>
        <v>0</v>
      </c>
      <c r="C16" s="102"/>
      <c r="D16" s="102" t="str">
        <f>IFERROR(IF(VLOOKUP($B16,【様式４】経費計画書!$A$12:$AK$26,計算書!C1,0)=D$2,1,0),"")</f>
        <v/>
      </c>
      <c r="E16" s="102" t="str">
        <f>IF(D16=1,B16&amp;B1&amp;D$2,"")</f>
        <v/>
      </c>
      <c r="F16" s="102" t="str">
        <f>IF(E16="","",COUNTIFS($E$3:E16,E16))</f>
        <v/>
      </c>
      <c r="G16" s="103">
        <f t="shared" si="4"/>
        <v>0</v>
      </c>
      <c r="H16" s="102">
        <f ca="1">SUMIFS(INDIRECT(H$1),INDIRECT(D1),H$2,【様式４】経費計画書!$A$12:$A$26,計算書!$B16)</f>
        <v>0</v>
      </c>
      <c r="I16" s="102" t="str">
        <f ca="1">IF(H16=0,"",$B16&amp;B1&amp;H$2)</f>
        <v/>
      </c>
      <c r="J16" s="102">
        <f ca="1">SUMIFS(INDIRECT(H$1),INDIRECT(D1),J$2,【様式４】経費計画書!$A$12:$A$26,計算書!$B16)</f>
        <v>0</v>
      </c>
      <c r="K16" s="102" t="str">
        <f t="shared" ca="1" si="0"/>
        <v/>
      </c>
      <c r="AA16" s="155">
        <v>15</v>
      </c>
      <c r="AB16" s="155">
        <f>【様式５】旅費計算書⑮!$F$7</f>
        <v>0</v>
      </c>
      <c r="AC16" s="198">
        <f>【様式５】旅費計算書⑮!$E$12</f>
        <v>0</v>
      </c>
      <c r="AD16" s="155" t="str">
        <f t="shared" si="2"/>
        <v/>
      </c>
      <c r="AE16" s="155" t="str">
        <f t="shared" si="3"/>
        <v/>
      </c>
    </row>
    <row r="17" spans="1:31" x14ac:dyDescent="0.4">
      <c r="A17" s="102" t="s">
        <v>517</v>
      </c>
      <c r="B17" s="102">
        <f>【様式２】被派遣者略歴表!$C$29</f>
        <v>0</v>
      </c>
      <c r="C17" s="102"/>
      <c r="D17" s="102" t="str">
        <f>IFERROR(IF(VLOOKUP($B17,【様式４】経費計画書!$A$12:$AK$26,計算書!C1,0)=D$2,1,0),"")</f>
        <v/>
      </c>
      <c r="E17" s="102" t="str">
        <f>IF(D17=1,B17&amp;B1&amp;D$2,"")</f>
        <v/>
      </c>
      <c r="F17" s="102" t="str">
        <f>IF(E17="","",COUNTIFS($E$3:E17,E17))</f>
        <v/>
      </c>
      <c r="G17" s="103">
        <f t="shared" si="4"/>
        <v>0</v>
      </c>
      <c r="H17" s="102">
        <f ca="1">SUMIFS(INDIRECT(H$1),INDIRECT(D1),H$2,【様式４】経費計画書!$A$12:$A$26,計算書!$B17)</f>
        <v>0</v>
      </c>
      <c r="I17" s="102" t="str">
        <f ca="1">IF(H17=0,"",$B17&amp;B1&amp;H$2)</f>
        <v/>
      </c>
      <c r="J17" s="102">
        <f ca="1">SUMIFS(INDIRECT(H$1),INDIRECT(D1),J$2,【様式４】経費計画書!$A$12:$A$26,計算書!$B17)</f>
        <v>0</v>
      </c>
      <c r="K17" s="102" t="str">
        <f t="shared" ca="1" si="0"/>
        <v/>
      </c>
      <c r="M17" s="156" t="s">
        <v>504</v>
      </c>
      <c r="N17" s="166">
        <f>【様式２】被派遣者略歴表!$C$16</f>
        <v>0</v>
      </c>
      <c r="O17" s="156" t="s">
        <v>707</v>
      </c>
      <c r="P17" s="156" t="s">
        <v>708</v>
      </c>
      <c r="Q17" s="158" t="s">
        <v>709</v>
      </c>
      <c r="R17" s="158" t="s">
        <v>710</v>
      </c>
      <c r="S17" s="158" t="s">
        <v>709</v>
      </c>
      <c r="T17" s="158" t="s">
        <v>710</v>
      </c>
      <c r="AC17" s="198">
        <f>SUM(AC2:AC16)</f>
        <v>0</v>
      </c>
    </row>
    <row r="18" spans="1:31" x14ac:dyDescent="0.4">
      <c r="G18" s="154"/>
      <c r="M18" s="102" t="s">
        <v>525</v>
      </c>
      <c r="N18" s="167">
        <f>【様式３】実施希望調書!$E$6</f>
        <v>0</v>
      </c>
      <c r="O18" s="102" t="str">
        <f>IF(N18=0,"",N17&amp;N18)</f>
        <v/>
      </c>
      <c r="P18" s="102" t="str">
        <f>IF(O18="","",COUNTIFS($O$3:O18,O18))</f>
        <v/>
      </c>
      <c r="Q18" s="159" t="str">
        <f>IF(P18=1,SUMIFS($H:$H,$I:$I,$O18&amp;"実技"),"")</f>
        <v/>
      </c>
      <c r="R18" s="160">
        <f t="shared" ref="R18:R29" si="8">IF(Q18="",0,IF(Q18*$X$1&gt;=$X$2,$X$2,Q18*$X$1))</f>
        <v>0</v>
      </c>
      <c r="S18" s="159">
        <f>IF($P18=1,SUMIFS($J:$J,$K:$K,$O18&amp;"単労"),0)</f>
        <v>0</v>
      </c>
      <c r="T18" s="160">
        <f>IF(S18=0,0,IF(S18*$Y$1&gt;=$Y$2,$Y$2,S18*$Y$1))</f>
        <v>0</v>
      </c>
    </row>
    <row r="19" spans="1:31" x14ac:dyDescent="0.4">
      <c r="A19" s="92" t="s">
        <v>527</v>
      </c>
      <c r="B19" s="93" t="str">
        <f>【様式４】経費計画書!E$11</f>
        <v/>
      </c>
      <c r="C19" s="94">
        <f>C1+3</f>
        <v>5</v>
      </c>
      <c r="D19" s="96" t="s">
        <v>532</v>
      </c>
      <c r="E19" s="78"/>
      <c r="F19" s="78"/>
      <c r="G19" s="87"/>
      <c r="H19" s="96" t="s">
        <v>531</v>
      </c>
      <c r="I19" s="78"/>
      <c r="J19" s="78"/>
      <c r="K19" s="78"/>
      <c r="M19" s="102" t="s">
        <v>527</v>
      </c>
      <c r="N19" s="167">
        <f>【様式３】実施希望調書!$E$13</f>
        <v>0</v>
      </c>
      <c r="O19" s="102" t="str">
        <f>IF(N19=0,"",N17&amp;N19)</f>
        <v/>
      </c>
      <c r="P19" s="102" t="str">
        <f>IF(O19="","",COUNTIFS($O$3:O19,O19))</f>
        <v/>
      </c>
      <c r="Q19" s="159" t="str">
        <f t="shared" ref="Q19:Q29" si="9">IF(P19=1,SUMIFS(H:H,I:I,O19&amp;"実技"),"")</f>
        <v/>
      </c>
      <c r="R19" s="160">
        <f t="shared" si="8"/>
        <v>0</v>
      </c>
      <c r="S19" s="159">
        <f t="shared" ref="S19:S29" si="10">IF($P19=1,SUMIFS($J:$J,$K:$K,$O19&amp;"単労"),0)</f>
        <v>0</v>
      </c>
      <c r="T19" s="160">
        <f t="shared" ref="T19:T29" si="11">IF(S19=0,0,IF(S19*$Y$1&gt;=$Y$2,$Y$2,S19*$Y$1))</f>
        <v>0</v>
      </c>
      <c r="AD19" t="s">
        <v>728</v>
      </c>
      <c r="AE19" s="155">
        <f>COUNTIFS(AE2:AE16,"●")</f>
        <v>0</v>
      </c>
    </row>
    <row r="20" spans="1:31" x14ac:dyDescent="0.4">
      <c r="A20" s="91"/>
      <c r="B20" s="97"/>
      <c r="C20" s="95"/>
      <c r="D20" s="98" t="s">
        <v>519</v>
      </c>
      <c r="E20" s="98" t="s">
        <v>523</v>
      </c>
      <c r="F20" s="98" t="s">
        <v>524</v>
      </c>
      <c r="G20" s="99" t="s">
        <v>522</v>
      </c>
      <c r="H20" s="100" t="s">
        <v>520</v>
      </c>
      <c r="I20" s="100" t="s">
        <v>523</v>
      </c>
      <c r="J20" s="101" t="s">
        <v>521</v>
      </c>
      <c r="K20" s="101" t="s">
        <v>523</v>
      </c>
      <c r="M20" s="102" t="s">
        <v>535</v>
      </c>
      <c r="N20" s="167">
        <f>【様式３】実施希望調書!$E$20</f>
        <v>0</v>
      </c>
      <c r="O20" s="102" t="str">
        <f>IF(N20=0,"",N17&amp;N20)</f>
        <v/>
      </c>
      <c r="P20" s="102" t="str">
        <f>IF(O20="","",COUNTIFS($O$3:O20,O20))</f>
        <v/>
      </c>
      <c r="Q20" s="159" t="str">
        <f t="shared" si="9"/>
        <v/>
      </c>
      <c r="R20" s="160">
        <f t="shared" si="8"/>
        <v>0</v>
      </c>
      <c r="S20" s="159">
        <f t="shared" si="10"/>
        <v>0</v>
      </c>
      <c r="T20" s="160">
        <f t="shared" si="11"/>
        <v>0</v>
      </c>
    </row>
    <row r="21" spans="1:31" x14ac:dyDescent="0.4">
      <c r="A21" s="102" t="s">
        <v>503</v>
      </c>
      <c r="B21" s="102">
        <f>【様式２】被派遣者略歴表!$C$15</f>
        <v>0</v>
      </c>
      <c r="C21" s="102"/>
      <c r="D21" s="102" t="str">
        <f>IFERROR(IF(VLOOKUP($B21,【様式４】経費計画書!$A$12:$AK$26,計算書!C19,0)=D$2,1,0),"")</f>
        <v/>
      </c>
      <c r="E21" s="102" t="str">
        <f>IF(D21=1,B21&amp;B19&amp;D$2,"")</f>
        <v/>
      </c>
      <c r="F21" s="102" t="str">
        <f>IF(E21="","",COUNTIFS($E$3:E21,E21))</f>
        <v/>
      </c>
      <c r="G21" s="103">
        <f>IF(F21=1,35650*1,0)</f>
        <v>0</v>
      </c>
      <c r="H21" s="102">
        <f ca="1">SUMIFS(INDIRECT(H19),INDIRECT(D19),H$2,【様式４】経費計画書!$A$12:$A$26,計算書!$B21)</f>
        <v>0</v>
      </c>
      <c r="I21" s="102" t="str">
        <f ca="1">IF(H21=0,"",$B21&amp;B19&amp;H$2)</f>
        <v/>
      </c>
      <c r="J21" s="102">
        <f ca="1">SUMIFS(INDIRECT(H19),INDIRECT(D19),J$2,【様式４】経費計画書!$A$12:$A$26,計算書!$B21)</f>
        <v>0</v>
      </c>
      <c r="K21" s="102" t="str">
        <f t="shared" ref="K21:K35" ca="1" si="12">IF(J21=0,"",B21&amp;B$19&amp;J$2)</f>
        <v/>
      </c>
      <c r="M21" s="102" t="s">
        <v>536</v>
      </c>
      <c r="N21" s="167">
        <f>【様式３】実施希望調書!$E$27</f>
        <v>0</v>
      </c>
      <c r="O21" s="102" t="str">
        <f>IF(N21=0,"",N17&amp;N21)</f>
        <v/>
      </c>
      <c r="P21" s="102" t="str">
        <f>IF(O21="","",COUNTIFS($O$3:O21,O21))</f>
        <v/>
      </c>
      <c r="Q21" s="159" t="str">
        <f t="shared" si="9"/>
        <v/>
      </c>
      <c r="R21" s="160">
        <f t="shared" si="8"/>
        <v>0</v>
      </c>
      <c r="S21" s="159">
        <f t="shared" si="10"/>
        <v>0</v>
      </c>
      <c r="T21" s="160">
        <f t="shared" si="11"/>
        <v>0</v>
      </c>
    </row>
    <row r="22" spans="1:31" x14ac:dyDescent="0.4">
      <c r="A22" s="102" t="s">
        <v>504</v>
      </c>
      <c r="B22" s="102">
        <f>【様式２】被派遣者略歴表!$C$16</f>
        <v>0</v>
      </c>
      <c r="C22" s="102"/>
      <c r="D22" s="102" t="str">
        <f>IFERROR(IF(VLOOKUP($B22,【様式４】経費計画書!$A$12:$AK$26,計算書!C19,0)=D$2,1,0),"")</f>
        <v/>
      </c>
      <c r="E22" s="102" t="str">
        <f>IF(D22=1,B22&amp;B19&amp;D$2,"")</f>
        <v/>
      </c>
      <c r="F22" s="102" t="str">
        <f>IF(E22="","",COUNTIFS($E$3:E22,E22))</f>
        <v/>
      </c>
      <c r="G22" s="103">
        <f t="shared" ref="G22:G35" si="13">IF(F22=1,35650*1,0)</f>
        <v>0</v>
      </c>
      <c r="H22" s="102">
        <f ca="1">SUMIFS(INDIRECT(H19),INDIRECT(D19),H$2,【様式４】経費計画書!$A$12:$A$26,計算書!$B22)</f>
        <v>0</v>
      </c>
      <c r="I22" s="102" t="str">
        <f ca="1">IF(H22=0,"",$B22&amp;B19&amp;H$2)</f>
        <v/>
      </c>
      <c r="J22" s="102">
        <f ca="1">SUMIFS(INDIRECT(H19),INDIRECT(D19),J$2,【様式４】経費計画書!$A$12:$A$26,計算書!$B22)</f>
        <v>0</v>
      </c>
      <c r="K22" s="102" t="str">
        <f t="shared" ca="1" si="12"/>
        <v/>
      </c>
      <c r="M22" s="102" t="s">
        <v>539</v>
      </c>
      <c r="N22" s="167">
        <f>【様式３】実施希望調書!$E$34</f>
        <v>0</v>
      </c>
      <c r="O22" s="102" t="str">
        <f>IF(N22=0,"",N17&amp;N22)</f>
        <v/>
      </c>
      <c r="P22" s="102" t="str">
        <f>IF(O22="","",COUNTIFS($O$3:O22,O22))</f>
        <v/>
      </c>
      <c r="Q22" s="159" t="str">
        <f t="shared" si="9"/>
        <v/>
      </c>
      <c r="R22" s="160">
        <f t="shared" si="8"/>
        <v>0</v>
      </c>
      <c r="S22" s="159">
        <f t="shared" si="10"/>
        <v>0</v>
      </c>
      <c r="T22" s="160">
        <f t="shared" si="11"/>
        <v>0</v>
      </c>
    </row>
    <row r="23" spans="1:31" x14ac:dyDescent="0.4">
      <c r="A23" s="102" t="s">
        <v>505</v>
      </c>
      <c r="B23" s="102">
        <f>【様式２】被派遣者略歴表!$C$17</f>
        <v>0</v>
      </c>
      <c r="C23" s="102"/>
      <c r="D23" s="102" t="str">
        <f>IFERROR(IF(VLOOKUP($B23,【様式４】経費計画書!$A$12:$AK$26,計算書!C19,0)=D$2,1,0),"")</f>
        <v/>
      </c>
      <c r="E23" s="102" t="str">
        <f>IF(D23=1,B23&amp;B19&amp;D$2,"")</f>
        <v/>
      </c>
      <c r="F23" s="102" t="str">
        <f>IF(E23="","",COUNTIFS($E$3:E23,E23))</f>
        <v/>
      </c>
      <c r="G23" s="103">
        <f t="shared" si="13"/>
        <v>0</v>
      </c>
      <c r="H23" s="102">
        <f ca="1">SUMIFS(INDIRECT(H19),INDIRECT(D19),H$2,【様式４】経費計画書!$A$12:$A$26,計算書!$B23)</f>
        <v>0</v>
      </c>
      <c r="I23" s="102" t="str">
        <f ca="1">IF(H23=0,"",$B23&amp;B19&amp;H$2)</f>
        <v/>
      </c>
      <c r="J23" s="102">
        <f ca="1">SUMIFS(INDIRECT(H19),INDIRECT(D19),J$2,【様式４】経費計画書!$A$12:$A$26,計算書!$B23)</f>
        <v>0</v>
      </c>
      <c r="K23" s="102" t="str">
        <f t="shared" ca="1" si="12"/>
        <v/>
      </c>
      <c r="M23" s="102" t="s">
        <v>542</v>
      </c>
      <c r="N23" s="167">
        <f>【様式３】実施希望調書!$E$41</f>
        <v>0</v>
      </c>
      <c r="O23" s="102" t="str">
        <f>IF(N23=0,"",N17&amp;N23)</f>
        <v/>
      </c>
      <c r="P23" s="102" t="str">
        <f>IF(O23="","",COUNTIFS($O$3:O23,O23))</f>
        <v/>
      </c>
      <c r="Q23" s="159" t="str">
        <f t="shared" si="9"/>
        <v/>
      </c>
      <c r="R23" s="160">
        <f t="shared" si="8"/>
        <v>0</v>
      </c>
      <c r="S23" s="159">
        <f t="shared" si="10"/>
        <v>0</v>
      </c>
      <c r="T23" s="160">
        <f t="shared" si="11"/>
        <v>0</v>
      </c>
    </row>
    <row r="24" spans="1:31" x14ac:dyDescent="0.4">
      <c r="A24" s="102" t="s">
        <v>506</v>
      </c>
      <c r="B24" s="102">
        <f>【様式２】被派遣者略歴表!$C$18</f>
        <v>0</v>
      </c>
      <c r="C24" s="102"/>
      <c r="D24" s="102" t="str">
        <f>IFERROR(IF(VLOOKUP($B24,【様式４】経費計画書!$A$12:$AK$26,計算書!C19,0)=D$2,1,0),"")</f>
        <v/>
      </c>
      <c r="E24" s="102" t="str">
        <f>IF(D24=1,B24&amp;B19&amp;D$2,"")</f>
        <v/>
      </c>
      <c r="F24" s="102" t="str">
        <f>IF(E24="","",COUNTIFS($E$3:E24,E24))</f>
        <v/>
      </c>
      <c r="G24" s="103">
        <f t="shared" si="13"/>
        <v>0</v>
      </c>
      <c r="H24" s="102">
        <f ca="1">SUMIFS(INDIRECT(H19),INDIRECT(D19),H$2,【様式４】経費計画書!$A$12:$A$26,計算書!$B24)</f>
        <v>0</v>
      </c>
      <c r="I24" s="102" t="str">
        <f ca="1">IF(H24=0,"",$B24&amp;B19&amp;H$2)</f>
        <v/>
      </c>
      <c r="J24" s="102">
        <f ca="1">SUMIFS(INDIRECT(H19),INDIRECT(D19),J$2,【様式４】経費計画書!$A$12:$A$26,計算書!$B24)</f>
        <v>0</v>
      </c>
      <c r="K24" s="102" t="str">
        <f t="shared" ca="1" si="12"/>
        <v/>
      </c>
      <c r="M24" s="102" t="s">
        <v>545</v>
      </c>
      <c r="N24" s="167">
        <f>【様式３】実施希望調書!$E$48</f>
        <v>0</v>
      </c>
      <c r="O24" s="102" t="str">
        <f>IF(N24=0,"",N17&amp;N24)</f>
        <v/>
      </c>
      <c r="P24" s="102" t="str">
        <f>IF(O24="","",COUNTIFS($O$3:O24,O24))</f>
        <v/>
      </c>
      <c r="Q24" s="159" t="str">
        <f t="shared" si="9"/>
        <v/>
      </c>
      <c r="R24" s="160">
        <f t="shared" si="8"/>
        <v>0</v>
      </c>
      <c r="S24" s="159">
        <f t="shared" si="10"/>
        <v>0</v>
      </c>
      <c r="T24" s="160">
        <f t="shared" si="11"/>
        <v>0</v>
      </c>
    </row>
    <row r="25" spans="1:31" x14ac:dyDescent="0.4">
      <c r="A25" s="102" t="s">
        <v>507</v>
      </c>
      <c r="B25" s="102">
        <f>【様式２】被派遣者略歴表!$C$19</f>
        <v>0</v>
      </c>
      <c r="C25" s="102"/>
      <c r="D25" s="102" t="str">
        <f>IFERROR(IF(VLOOKUP($B25,【様式４】経費計画書!$A$12:$AK$26,計算書!C19,0)=D$2,1,0),"")</f>
        <v/>
      </c>
      <c r="E25" s="102" t="str">
        <f>IF(D25=1,B25&amp;B19&amp;D$2,"")</f>
        <v/>
      </c>
      <c r="F25" s="102" t="str">
        <f>IF(E25="","",COUNTIFS($E$3:E25,E25))</f>
        <v/>
      </c>
      <c r="G25" s="103">
        <f t="shared" si="13"/>
        <v>0</v>
      </c>
      <c r="H25" s="102">
        <f ca="1">SUMIFS(INDIRECT(H19),INDIRECT(D19),H$2,【様式４】経費計画書!$A$12:$A$26,計算書!$B25)</f>
        <v>0</v>
      </c>
      <c r="I25" s="102" t="str">
        <f ca="1">IF(H25=0,"",$B25&amp;B19&amp;H$2)</f>
        <v/>
      </c>
      <c r="J25" s="102">
        <f ca="1">SUMIFS(INDIRECT(H19),INDIRECT(D19),J$2,【様式４】経費計画書!$A$12:$A$26,計算書!$B25)</f>
        <v>0</v>
      </c>
      <c r="K25" s="102" t="str">
        <f t="shared" ca="1" si="12"/>
        <v/>
      </c>
      <c r="M25" s="102" t="s">
        <v>548</v>
      </c>
      <c r="N25" s="167">
        <f>【様式３】実施希望調書!$E$55</f>
        <v>0</v>
      </c>
      <c r="O25" s="102" t="str">
        <f>IF(N25=0,"",N17&amp;N25)</f>
        <v/>
      </c>
      <c r="P25" s="102" t="str">
        <f>IF(O25="","",COUNTIFS($O$3:O25,O25))</f>
        <v/>
      </c>
      <c r="Q25" s="159" t="str">
        <f t="shared" si="9"/>
        <v/>
      </c>
      <c r="R25" s="160">
        <f t="shared" si="8"/>
        <v>0</v>
      </c>
      <c r="S25" s="159">
        <f t="shared" si="10"/>
        <v>0</v>
      </c>
      <c r="T25" s="160">
        <f t="shared" si="11"/>
        <v>0</v>
      </c>
    </row>
    <row r="26" spans="1:31" x14ac:dyDescent="0.4">
      <c r="A26" s="102" t="s">
        <v>508</v>
      </c>
      <c r="B26" s="102">
        <f>【様式２】被派遣者略歴表!$C$20</f>
        <v>0</v>
      </c>
      <c r="C26" s="102"/>
      <c r="D26" s="102" t="str">
        <f>IFERROR(IF(VLOOKUP($B26,【様式４】経費計画書!$A$12:$AK$26,計算書!C19,0)=D$2,1,0),"")</f>
        <v/>
      </c>
      <c r="E26" s="102" t="str">
        <f>IF(D26=1,B26&amp;B19&amp;D$2,"")</f>
        <v/>
      </c>
      <c r="F26" s="102" t="str">
        <f>IF(E26="","",COUNTIFS($E$3:E26,E26))</f>
        <v/>
      </c>
      <c r="G26" s="103">
        <f t="shared" si="13"/>
        <v>0</v>
      </c>
      <c r="H26" s="102">
        <f ca="1">SUMIFS(INDIRECT(H19),INDIRECT(D19),H$2,【様式４】経費計画書!$A$12:$A$26,計算書!$B26)</f>
        <v>0</v>
      </c>
      <c r="I26" s="102" t="str">
        <f ca="1">IF(H26=0,"",$B26&amp;B19&amp;H$2)</f>
        <v/>
      </c>
      <c r="J26" s="102">
        <f ca="1">SUMIFS(INDIRECT(H19),INDIRECT(D19),J$2,【様式４】経費計画書!$A$12:$A$26,計算書!$B26)</f>
        <v>0</v>
      </c>
      <c r="K26" s="102" t="str">
        <f t="shared" ca="1" si="12"/>
        <v/>
      </c>
      <c r="M26" s="102" t="s">
        <v>551</v>
      </c>
      <c r="N26" s="167">
        <f>【様式３】実施希望調書!$E$62</f>
        <v>0</v>
      </c>
      <c r="O26" s="102" t="str">
        <f>IF(N26=0,"",N17&amp;N26)</f>
        <v/>
      </c>
      <c r="P26" s="102" t="str">
        <f>IF(O26="","",COUNTIFS($O$3:O26,O26))</f>
        <v/>
      </c>
      <c r="Q26" s="159" t="str">
        <f t="shared" si="9"/>
        <v/>
      </c>
      <c r="R26" s="160">
        <f t="shared" si="8"/>
        <v>0</v>
      </c>
      <c r="S26" s="159">
        <f t="shared" si="10"/>
        <v>0</v>
      </c>
      <c r="T26" s="160">
        <f t="shared" si="11"/>
        <v>0</v>
      </c>
    </row>
    <row r="27" spans="1:31" x14ac:dyDescent="0.4">
      <c r="A27" s="102" t="s">
        <v>509</v>
      </c>
      <c r="B27" s="102">
        <f>【様式２】被派遣者略歴表!$C$21</f>
        <v>0</v>
      </c>
      <c r="C27" s="102"/>
      <c r="D27" s="102" t="str">
        <f>IFERROR(IF(VLOOKUP($B27,【様式４】経費計画書!$A$12:$AK$26,計算書!C19,0)=D$2,1,0),"")</f>
        <v/>
      </c>
      <c r="E27" s="102" t="str">
        <f>IF(D27=1,B27&amp;B19&amp;D$2,"")</f>
        <v/>
      </c>
      <c r="F27" s="102" t="str">
        <f>IF(E27="","",COUNTIFS($E$3:E27,E27))</f>
        <v/>
      </c>
      <c r="G27" s="103">
        <f t="shared" si="13"/>
        <v>0</v>
      </c>
      <c r="H27" s="102">
        <f ca="1">SUMIFS(INDIRECT(H19),INDIRECT(D19),H$2,【様式４】経費計画書!$A$12:$A$26,計算書!$B27)</f>
        <v>0</v>
      </c>
      <c r="I27" s="102" t="str">
        <f ca="1">IF(H27=0,"",$B27&amp;B19&amp;H$2)</f>
        <v/>
      </c>
      <c r="J27" s="102">
        <f ca="1">SUMIFS(INDIRECT(H19),INDIRECT(D19),J$2,【様式４】経費計画書!$A$12:$A$26,計算書!$B27)</f>
        <v>0</v>
      </c>
      <c r="K27" s="102" t="str">
        <f t="shared" ca="1" si="12"/>
        <v/>
      </c>
      <c r="M27" s="102" t="s">
        <v>554</v>
      </c>
      <c r="N27" s="167">
        <f>【様式３】実施希望調書!$E$69</f>
        <v>0</v>
      </c>
      <c r="O27" s="102" t="str">
        <f>IF(N27=0,"",N17&amp;N27)</f>
        <v/>
      </c>
      <c r="P27" s="102" t="str">
        <f>IF(O27="","",COUNTIFS($O$3:O27,O27))</f>
        <v/>
      </c>
      <c r="Q27" s="159" t="str">
        <f t="shared" si="9"/>
        <v/>
      </c>
      <c r="R27" s="160">
        <f t="shared" si="8"/>
        <v>0</v>
      </c>
      <c r="S27" s="159">
        <f t="shared" si="10"/>
        <v>0</v>
      </c>
      <c r="T27" s="160">
        <f t="shared" si="11"/>
        <v>0</v>
      </c>
    </row>
    <row r="28" spans="1:31" x14ac:dyDescent="0.4">
      <c r="A28" s="102" t="s">
        <v>510</v>
      </c>
      <c r="B28" s="102">
        <f>【様式２】被派遣者略歴表!$C$22</f>
        <v>0</v>
      </c>
      <c r="C28" s="102"/>
      <c r="D28" s="102" t="str">
        <f>IFERROR(IF(VLOOKUP($B28,【様式４】経費計画書!$A$12:$AK$26,計算書!C19,0)=D$2,1,0),"")</f>
        <v/>
      </c>
      <c r="E28" s="102" t="str">
        <f>IF(D28=1,B28&amp;B19&amp;D$2,"")</f>
        <v/>
      </c>
      <c r="F28" s="102" t="str">
        <f>IF(E28="","",COUNTIFS($E$3:E28,E28))</f>
        <v/>
      </c>
      <c r="G28" s="103">
        <f t="shared" si="13"/>
        <v>0</v>
      </c>
      <c r="H28" s="102">
        <f ca="1">SUMIFS(INDIRECT(H19),INDIRECT(D19),H$2,【様式４】経費計画書!$A$12:$A$26,計算書!$B28)</f>
        <v>0</v>
      </c>
      <c r="I28" s="102" t="str">
        <f ca="1">IF(H28=0,"",$B28&amp;B19&amp;H$2)</f>
        <v/>
      </c>
      <c r="J28" s="102">
        <f ca="1">SUMIFS(INDIRECT(H19),INDIRECT(D19),J$2,【様式４】経費計画書!$A$12:$A$26,計算書!$B28)</f>
        <v>0</v>
      </c>
      <c r="K28" s="102" t="str">
        <f t="shared" ca="1" si="12"/>
        <v/>
      </c>
      <c r="M28" s="102" t="s">
        <v>557</v>
      </c>
      <c r="N28" s="167">
        <f>【様式３】実施希望調書!$E$76</f>
        <v>0</v>
      </c>
      <c r="O28" s="102" t="str">
        <f>IF(N28=0,"",N17&amp;N28)</f>
        <v/>
      </c>
      <c r="P28" s="102" t="str">
        <f>IF(O28="","",COUNTIFS($O$3:O28,O28))</f>
        <v/>
      </c>
      <c r="Q28" s="159" t="str">
        <f t="shared" si="9"/>
        <v/>
      </c>
      <c r="R28" s="160">
        <f t="shared" si="8"/>
        <v>0</v>
      </c>
      <c r="S28" s="159">
        <f t="shared" si="10"/>
        <v>0</v>
      </c>
      <c r="T28" s="160">
        <f t="shared" si="11"/>
        <v>0</v>
      </c>
    </row>
    <row r="29" spans="1:31" x14ac:dyDescent="0.4">
      <c r="A29" s="102" t="s">
        <v>511</v>
      </c>
      <c r="B29" s="102">
        <f>【様式２】被派遣者略歴表!$C$23</f>
        <v>0</v>
      </c>
      <c r="C29" s="102"/>
      <c r="D29" s="102" t="str">
        <f>IFERROR(IF(VLOOKUP($B29,【様式４】経費計画書!$A$12:$AK$26,計算書!C19,0)=D$2,1,0),"")</f>
        <v/>
      </c>
      <c r="E29" s="102" t="str">
        <f>IF(D29=1,B29&amp;B19&amp;D$2,"")</f>
        <v/>
      </c>
      <c r="F29" s="102" t="str">
        <f>IF(E29="","",COUNTIFS($E$3:E29,E29))</f>
        <v/>
      </c>
      <c r="G29" s="103">
        <f t="shared" si="13"/>
        <v>0</v>
      </c>
      <c r="H29" s="102">
        <f ca="1">SUMIFS(INDIRECT(H19),INDIRECT(D19),H$2,【様式４】経費計画書!$A$12:$A$26,計算書!$B29)</f>
        <v>0</v>
      </c>
      <c r="I29" s="102" t="str">
        <f ca="1">IF(H29=0,"",$B29&amp;B19&amp;H$2)</f>
        <v/>
      </c>
      <c r="J29" s="102">
        <f ca="1">SUMIFS(INDIRECT(H19),INDIRECT(D19),J$2,【様式４】経費計画書!$A$12:$A$26,計算書!$B29)</f>
        <v>0</v>
      </c>
      <c r="K29" s="102" t="str">
        <f t="shared" ca="1" si="12"/>
        <v/>
      </c>
      <c r="M29" s="102" t="s">
        <v>560</v>
      </c>
      <c r="N29" s="167">
        <f>【様式３】実施希望調書!$E$83</f>
        <v>0</v>
      </c>
      <c r="O29" s="102" t="str">
        <f>IF(N29=0,"",N17&amp;N29)</f>
        <v/>
      </c>
      <c r="P29" s="102" t="str">
        <f>IF(O29="","",COUNTIFS($O$3:O29,O29))</f>
        <v/>
      </c>
      <c r="Q29" s="159" t="str">
        <f t="shared" si="9"/>
        <v/>
      </c>
      <c r="R29" s="160">
        <f t="shared" si="8"/>
        <v>0</v>
      </c>
      <c r="S29" s="159">
        <f t="shared" si="10"/>
        <v>0</v>
      </c>
      <c r="T29" s="160">
        <f t="shared" si="11"/>
        <v>0</v>
      </c>
    </row>
    <row r="30" spans="1:31" x14ac:dyDescent="0.4">
      <c r="A30" s="102" t="s">
        <v>512</v>
      </c>
      <c r="B30" s="102">
        <f>【様式２】被派遣者略歴表!$C$24</f>
        <v>0</v>
      </c>
      <c r="C30" s="102"/>
      <c r="D30" s="102" t="str">
        <f>IFERROR(IF(VLOOKUP($B30,【様式４】経費計画書!$A$12:$AK$26,計算書!C19,0)=D$2,1,0),"")</f>
        <v/>
      </c>
      <c r="E30" s="102" t="str">
        <f>IF(D30=1,B30&amp;B19&amp;D$2,"")</f>
        <v/>
      </c>
      <c r="F30" s="102" t="str">
        <f>IF(E30="","",COUNTIFS($E$3:E30,E30))</f>
        <v/>
      </c>
      <c r="G30" s="103">
        <f t="shared" si="13"/>
        <v>0</v>
      </c>
      <c r="H30" s="102">
        <f ca="1">SUMIFS(INDIRECT(H19),INDIRECT(D19),H$2,【様式４】経費計画書!$A$12:$A$26,計算書!$B30)</f>
        <v>0</v>
      </c>
      <c r="I30" s="102" t="str">
        <f ca="1">IF(H30=0,"",$B30&amp;B19&amp;H$2)</f>
        <v/>
      </c>
      <c r="J30" s="102">
        <f ca="1">SUMIFS(INDIRECT(H19),INDIRECT(D19),J$2,【様式４】経費計画書!$A$12:$A$26,計算書!$B30)</f>
        <v>0</v>
      </c>
      <c r="K30" s="102" t="str">
        <f t="shared" ca="1" si="12"/>
        <v/>
      </c>
      <c r="M30" s="155"/>
      <c r="N30" s="168"/>
      <c r="P30" s="155"/>
      <c r="Q30" s="157">
        <f>N17</f>
        <v>0</v>
      </c>
      <c r="R30" s="162">
        <f>SUM(R18:R29)</f>
        <v>0</v>
      </c>
      <c r="T30" s="162">
        <f>SUM(T18:T29)</f>
        <v>0</v>
      </c>
    </row>
    <row r="31" spans="1:31" x14ac:dyDescent="0.4">
      <c r="A31" s="102" t="s">
        <v>513</v>
      </c>
      <c r="B31" s="102">
        <f>【様式２】被派遣者略歴表!$C$25</f>
        <v>0</v>
      </c>
      <c r="C31" s="102"/>
      <c r="D31" s="102" t="str">
        <f>IFERROR(IF(VLOOKUP($B31,【様式４】経費計画書!$A$12:$AK$26,計算書!C19,0)=D$2,1,0),"")</f>
        <v/>
      </c>
      <c r="E31" s="102" t="str">
        <f>IF(D31=1,B31&amp;B19&amp;D$2,"")</f>
        <v/>
      </c>
      <c r="F31" s="102" t="str">
        <f>IF(E31="","",COUNTIFS($E$3:E31,E31))</f>
        <v/>
      </c>
      <c r="G31" s="103">
        <f t="shared" si="13"/>
        <v>0</v>
      </c>
      <c r="H31" s="102">
        <f ca="1">SUMIFS(INDIRECT(H19),INDIRECT(D19),H$2,【様式４】経費計画書!$A$12:$A$26,計算書!$B31)</f>
        <v>0</v>
      </c>
      <c r="I31" s="102" t="str">
        <f ca="1">IF(H31=0,"",$B31&amp;B19&amp;H$2)</f>
        <v/>
      </c>
      <c r="J31" s="102">
        <f ca="1">SUMIFS(INDIRECT(H19),INDIRECT(D19),J$2,【様式４】経費計画書!$A$12:$A$26,計算書!$B31)</f>
        <v>0</v>
      </c>
      <c r="K31" s="102" t="str">
        <f t="shared" ca="1" si="12"/>
        <v/>
      </c>
    </row>
    <row r="32" spans="1:31" x14ac:dyDescent="0.4">
      <c r="A32" s="102" t="s">
        <v>514</v>
      </c>
      <c r="B32" s="102">
        <f>【様式２】被派遣者略歴表!$C$26</f>
        <v>0</v>
      </c>
      <c r="C32" s="102"/>
      <c r="D32" s="102" t="str">
        <f>IFERROR(IF(VLOOKUP($B32,【様式４】経費計画書!$A$12:$AK$26,計算書!C19,0)=D$2,1,0),"")</f>
        <v/>
      </c>
      <c r="E32" s="102" t="str">
        <f>IF(D32=1,B32&amp;B19&amp;D$2,"")</f>
        <v/>
      </c>
      <c r="F32" s="102" t="str">
        <f>IF(E32="","",COUNTIFS($E$3:E32,E32))</f>
        <v/>
      </c>
      <c r="G32" s="103">
        <f t="shared" si="13"/>
        <v>0</v>
      </c>
      <c r="H32" s="102">
        <f ca="1">SUMIFS(INDIRECT(H19),INDIRECT(D19),H$2,【様式４】経費計画書!$A$12:$A$26,計算書!$B32)</f>
        <v>0</v>
      </c>
      <c r="I32" s="102" t="str">
        <f ca="1">IF(H32=0,"",$B32&amp;B19&amp;H$2)</f>
        <v/>
      </c>
      <c r="J32" s="102">
        <f ca="1">SUMIFS(INDIRECT(H19),INDIRECT(D19),J$2,【様式４】経費計画書!$A$12:$A$26,計算書!$B32)</f>
        <v>0</v>
      </c>
      <c r="K32" s="102" t="str">
        <f t="shared" ca="1" si="12"/>
        <v/>
      </c>
      <c r="M32" s="156" t="s">
        <v>505</v>
      </c>
      <c r="N32" s="166">
        <f>【様式２】被派遣者略歴表!$C$17</f>
        <v>0</v>
      </c>
      <c r="O32" s="156" t="s">
        <v>707</v>
      </c>
      <c r="P32" s="156" t="s">
        <v>524</v>
      </c>
      <c r="Q32" s="158" t="s">
        <v>709</v>
      </c>
      <c r="R32" s="158" t="s">
        <v>710</v>
      </c>
      <c r="S32" s="158" t="s">
        <v>709</v>
      </c>
      <c r="T32" s="158" t="s">
        <v>710</v>
      </c>
    </row>
    <row r="33" spans="1:20" x14ac:dyDescent="0.4">
      <c r="A33" s="102" t="s">
        <v>515</v>
      </c>
      <c r="B33" s="102">
        <f>【様式２】被派遣者略歴表!$C$27</f>
        <v>0</v>
      </c>
      <c r="C33" s="102"/>
      <c r="D33" s="102" t="str">
        <f>IFERROR(IF(VLOOKUP($B33,【様式４】経費計画書!$A$12:$AK$26,計算書!C19,0)=D$2,1,0),"")</f>
        <v/>
      </c>
      <c r="E33" s="102" t="str">
        <f>IF(D33=1,B33&amp;B19&amp;D$2,"")</f>
        <v/>
      </c>
      <c r="F33" s="102" t="str">
        <f>IF(E33="","",COUNTIFS($E$3:E33,E33))</f>
        <v/>
      </c>
      <c r="G33" s="103">
        <f t="shared" si="13"/>
        <v>0</v>
      </c>
      <c r="H33" s="102">
        <f ca="1">SUMIFS(INDIRECT(H19),INDIRECT(D19),H$2,【様式４】経費計画書!$A$12:$A$26,計算書!$B33)</f>
        <v>0</v>
      </c>
      <c r="I33" s="102" t="str">
        <f ca="1">IF(H33=0,"",$B33&amp;B19&amp;H$2)</f>
        <v/>
      </c>
      <c r="J33" s="102">
        <f ca="1">SUMIFS(INDIRECT(H19),INDIRECT(D19),J$2,【様式４】経費計画書!$A$12:$A$26,計算書!$B33)</f>
        <v>0</v>
      </c>
      <c r="K33" s="102" t="str">
        <f t="shared" ca="1" si="12"/>
        <v/>
      </c>
      <c r="M33" s="102" t="s">
        <v>525</v>
      </c>
      <c r="N33" s="167">
        <f>【様式３】実施希望調書!$E$6</f>
        <v>0</v>
      </c>
      <c r="O33" s="102" t="str">
        <f>IF(N33=0,"",N32&amp;N33)</f>
        <v/>
      </c>
      <c r="P33" s="102" t="str">
        <f>IF(O33="","",COUNTIFS($O$3:O33,O33))</f>
        <v/>
      </c>
      <c r="Q33" s="159" t="str">
        <f>IF(P33=1,SUMIFS($H:$H,$I:$I,$O33&amp;"実技"),"")</f>
        <v/>
      </c>
      <c r="R33" s="160">
        <f t="shared" ref="R33:R44" si="14">IF(Q33="",0,IF(Q33*$X$1&gt;=$X$2,$X$2,Q33*$X$1))</f>
        <v>0</v>
      </c>
      <c r="S33" s="159">
        <f>IF($P33=1,SUMIFS($J:$J,$K:$K,$O33&amp;"単労"),0)</f>
        <v>0</v>
      </c>
      <c r="T33" s="160">
        <f>IF(S33=0,0,IF(S33*$Y$1&gt;=$Y$2,$Y$2,S33*$Y$1))</f>
        <v>0</v>
      </c>
    </row>
    <row r="34" spans="1:20" x14ac:dyDescent="0.4">
      <c r="A34" s="102" t="s">
        <v>516</v>
      </c>
      <c r="B34" s="102">
        <f>【様式２】被派遣者略歴表!$C$28</f>
        <v>0</v>
      </c>
      <c r="C34" s="102"/>
      <c r="D34" s="102" t="str">
        <f>IFERROR(IF(VLOOKUP($B34,【様式４】経費計画書!$A$12:$AK$26,計算書!C19,0)=D$2,1,0),"")</f>
        <v/>
      </c>
      <c r="E34" s="102" t="str">
        <f>IF(D34=1,B34&amp;B19&amp;D$2,"")</f>
        <v/>
      </c>
      <c r="F34" s="102" t="str">
        <f>IF(E34="","",COUNTIFS($E$3:E34,E34))</f>
        <v/>
      </c>
      <c r="G34" s="103">
        <f t="shared" si="13"/>
        <v>0</v>
      </c>
      <c r="H34" s="102">
        <f ca="1">SUMIFS(INDIRECT(H19),INDIRECT(D19),H$2,【様式４】経費計画書!$A$12:$A$26,計算書!$B34)</f>
        <v>0</v>
      </c>
      <c r="I34" s="102" t="str">
        <f ca="1">IF(H34=0,"",$B34&amp;B19&amp;H$2)</f>
        <v/>
      </c>
      <c r="J34" s="102">
        <f ca="1">SUMIFS(INDIRECT(H19),INDIRECT(D19),J$2,【様式４】経費計画書!$A$12:$A$26,計算書!$B34)</f>
        <v>0</v>
      </c>
      <c r="K34" s="102" t="str">
        <f t="shared" ca="1" si="12"/>
        <v/>
      </c>
      <c r="M34" s="102" t="s">
        <v>527</v>
      </c>
      <c r="N34" s="167">
        <f>【様式３】実施希望調書!$E$13</f>
        <v>0</v>
      </c>
      <c r="O34" s="102" t="str">
        <f>IF(N34=0,"",N32&amp;N34)</f>
        <v/>
      </c>
      <c r="P34" s="102" t="str">
        <f>IF(O34="","",COUNTIFS($O$3:O34,O34))</f>
        <v/>
      </c>
      <c r="Q34" s="159" t="str">
        <f t="shared" ref="Q34:Q44" si="15">IF(P34=1,SUMIFS(H:H,I:I,O34&amp;"実技"),"")</f>
        <v/>
      </c>
      <c r="R34" s="160">
        <f t="shared" si="14"/>
        <v>0</v>
      </c>
      <c r="S34" s="159">
        <f t="shared" ref="S34:S44" si="16">IF($P34=1,SUMIFS($J:$J,$K:$K,$O34&amp;"単労"),0)</f>
        <v>0</v>
      </c>
      <c r="T34" s="160">
        <f t="shared" ref="T34:T44" si="17">IF(S34=0,0,IF(S34*$Y$1&gt;=$Y$2,$Y$2,S34*$Y$1))</f>
        <v>0</v>
      </c>
    </row>
    <row r="35" spans="1:20" x14ac:dyDescent="0.4">
      <c r="A35" s="102" t="s">
        <v>517</v>
      </c>
      <c r="B35" s="102">
        <f>【様式２】被派遣者略歴表!$C$29</f>
        <v>0</v>
      </c>
      <c r="C35" s="102"/>
      <c r="D35" s="102" t="str">
        <f>IFERROR(IF(VLOOKUP($B35,【様式４】経費計画書!$A$12:$AK$26,計算書!C19,0)=D$2,1,0),"")</f>
        <v/>
      </c>
      <c r="E35" s="102" t="str">
        <f>IF(D35=1,B35&amp;B19&amp;D$2,"")</f>
        <v/>
      </c>
      <c r="F35" s="102" t="str">
        <f>IF(E35="","",COUNTIFS($E$3:E35,E35))</f>
        <v/>
      </c>
      <c r="G35" s="103">
        <f t="shared" si="13"/>
        <v>0</v>
      </c>
      <c r="H35" s="102">
        <f ca="1">SUMIFS(INDIRECT(H19),INDIRECT(D19),H$2,【様式４】経費計画書!$A$12:$A$26,計算書!$B35)</f>
        <v>0</v>
      </c>
      <c r="I35" s="102" t="str">
        <f ca="1">IF(H35=0,"",$B35&amp;B19&amp;H$2)</f>
        <v/>
      </c>
      <c r="J35" s="102">
        <f ca="1">SUMIFS(INDIRECT(H19),INDIRECT(D19),J$2,【様式４】経費計画書!$A$12:$A$26,計算書!$B35)</f>
        <v>0</v>
      </c>
      <c r="K35" s="102" t="str">
        <f t="shared" ca="1" si="12"/>
        <v/>
      </c>
      <c r="M35" s="102" t="s">
        <v>535</v>
      </c>
      <c r="N35" s="167">
        <f>【様式３】実施希望調書!$E$20</f>
        <v>0</v>
      </c>
      <c r="O35" s="102" t="str">
        <f>IF(N35=0,"",N32&amp;N35)</f>
        <v/>
      </c>
      <c r="P35" s="102" t="str">
        <f>IF(O35="","",COUNTIFS($O$3:O35,O35))</f>
        <v/>
      </c>
      <c r="Q35" s="159" t="str">
        <f t="shared" si="15"/>
        <v/>
      </c>
      <c r="R35" s="160">
        <f t="shared" si="14"/>
        <v>0</v>
      </c>
      <c r="S35" s="159">
        <f t="shared" si="16"/>
        <v>0</v>
      </c>
      <c r="T35" s="160">
        <f t="shared" si="17"/>
        <v>0</v>
      </c>
    </row>
    <row r="36" spans="1:20" x14ac:dyDescent="0.4">
      <c r="M36" s="102" t="s">
        <v>536</v>
      </c>
      <c r="N36" s="167">
        <f>【様式３】実施希望調書!$E$27</f>
        <v>0</v>
      </c>
      <c r="O36" s="102" t="str">
        <f>IF(N36=0,"",N32&amp;N36)</f>
        <v/>
      </c>
      <c r="P36" s="102" t="str">
        <f>IF(O36="","",COUNTIFS($O$3:O36,O36))</f>
        <v/>
      </c>
      <c r="Q36" s="159" t="str">
        <f t="shared" si="15"/>
        <v/>
      </c>
      <c r="R36" s="160">
        <f t="shared" si="14"/>
        <v>0</v>
      </c>
      <c r="S36" s="159">
        <f t="shared" si="16"/>
        <v>0</v>
      </c>
      <c r="T36" s="160">
        <f t="shared" si="17"/>
        <v>0</v>
      </c>
    </row>
    <row r="37" spans="1:20" x14ac:dyDescent="0.4">
      <c r="A37" s="92" t="s">
        <v>535</v>
      </c>
      <c r="B37" s="93" t="str">
        <f>【様式４】経費計画書!H$11</f>
        <v/>
      </c>
      <c r="C37" s="94">
        <f>C19+3</f>
        <v>8</v>
      </c>
      <c r="D37" s="96" t="s">
        <v>533</v>
      </c>
      <c r="E37" s="78"/>
      <c r="F37" s="78"/>
      <c r="G37" s="87"/>
      <c r="H37" s="96" t="s">
        <v>534</v>
      </c>
      <c r="I37" s="78"/>
      <c r="J37" s="78"/>
      <c r="K37" s="78"/>
      <c r="M37" s="102" t="s">
        <v>539</v>
      </c>
      <c r="N37" s="167">
        <f>【様式３】実施希望調書!$E$34</f>
        <v>0</v>
      </c>
      <c r="O37" s="102" t="str">
        <f>IF(N37=0,"",N32&amp;N37)</f>
        <v/>
      </c>
      <c r="P37" s="102" t="str">
        <f>IF(O37="","",COUNTIFS($O$3:O37,O37))</f>
        <v/>
      </c>
      <c r="Q37" s="159" t="str">
        <f t="shared" si="15"/>
        <v/>
      </c>
      <c r="R37" s="160">
        <f t="shared" si="14"/>
        <v>0</v>
      </c>
      <c r="S37" s="159">
        <f t="shared" si="16"/>
        <v>0</v>
      </c>
      <c r="T37" s="160">
        <f t="shared" si="17"/>
        <v>0</v>
      </c>
    </row>
    <row r="38" spans="1:20" x14ac:dyDescent="0.4">
      <c r="A38" s="91"/>
      <c r="B38" s="97"/>
      <c r="C38" s="95"/>
      <c r="D38" s="98" t="s">
        <v>519</v>
      </c>
      <c r="E38" s="98" t="s">
        <v>523</v>
      </c>
      <c r="F38" s="98" t="s">
        <v>524</v>
      </c>
      <c r="G38" s="99" t="s">
        <v>522</v>
      </c>
      <c r="H38" s="100" t="s">
        <v>520</v>
      </c>
      <c r="I38" s="100" t="s">
        <v>523</v>
      </c>
      <c r="J38" s="101" t="s">
        <v>521</v>
      </c>
      <c r="K38" s="101" t="s">
        <v>523</v>
      </c>
      <c r="M38" s="102" t="s">
        <v>542</v>
      </c>
      <c r="N38" s="167">
        <f>【様式３】実施希望調書!$E$41</f>
        <v>0</v>
      </c>
      <c r="O38" s="102" t="str">
        <f>IF(N38=0,"",N32&amp;N38)</f>
        <v/>
      </c>
      <c r="P38" s="102" t="str">
        <f>IF(O38="","",COUNTIFS($O$3:O38,O38))</f>
        <v/>
      </c>
      <c r="Q38" s="159" t="str">
        <f t="shared" si="15"/>
        <v/>
      </c>
      <c r="R38" s="160">
        <f t="shared" si="14"/>
        <v>0</v>
      </c>
      <c r="S38" s="159">
        <f t="shared" si="16"/>
        <v>0</v>
      </c>
      <c r="T38" s="160">
        <f t="shared" si="17"/>
        <v>0</v>
      </c>
    </row>
    <row r="39" spans="1:20" x14ac:dyDescent="0.4">
      <c r="A39" s="102" t="s">
        <v>503</v>
      </c>
      <c r="B39" s="102">
        <f>【様式２】被派遣者略歴表!$C$15</f>
        <v>0</v>
      </c>
      <c r="C39" s="102"/>
      <c r="D39" s="102" t="str">
        <f>IFERROR(IF(VLOOKUP($B39,【様式４】経費計画書!$A$12:$AK$26,計算書!C37,0)=D$2,1,0),"")</f>
        <v/>
      </c>
      <c r="E39" s="102" t="str">
        <f>IF(D39=1,B39&amp;B37&amp;D$2,"")</f>
        <v/>
      </c>
      <c r="F39" s="102" t="str">
        <f>IF(E39="","",COUNTIFS($E$3:E39,E39))</f>
        <v/>
      </c>
      <c r="G39" s="103">
        <f>IF(F39=1,35650*1,0)</f>
        <v>0</v>
      </c>
      <c r="H39" s="102">
        <f ca="1">SUMIFS(INDIRECT(H37),INDIRECT(D37),H$2,【様式４】経費計画書!$A$12:$A$26,計算書!$B39)</f>
        <v>0</v>
      </c>
      <c r="I39" s="102" t="str">
        <f ca="1">IF(H39=0,"",$B39&amp;B37&amp;H$2)</f>
        <v/>
      </c>
      <c r="J39" s="102">
        <f ca="1">SUMIFS(INDIRECT(H37),INDIRECT(D37),J$2,【様式４】経費計画書!$A$12:$A$26,計算書!$B39)</f>
        <v>0</v>
      </c>
      <c r="K39" s="102" t="str">
        <f ca="1">IF(J39=0,"",B39&amp;B37&amp;J$2)</f>
        <v/>
      </c>
      <c r="M39" s="102" t="s">
        <v>545</v>
      </c>
      <c r="N39" s="167">
        <f>【様式３】実施希望調書!$E$48</f>
        <v>0</v>
      </c>
      <c r="O39" s="102" t="str">
        <f>IF(N39=0,"",N32&amp;N39)</f>
        <v/>
      </c>
      <c r="P39" s="102" t="str">
        <f>IF(O39="","",COUNTIFS($O$3:O39,O39))</f>
        <v/>
      </c>
      <c r="Q39" s="159" t="str">
        <f t="shared" si="15"/>
        <v/>
      </c>
      <c r="R39" s="160">
        <f t="shared" si="14"/>
        <v>0</v>
      </c>
      <c r="S39" s="159">
        <f t="shared" si="16"/>
        <v>0</v>
      </c>
      <c r="T39" s="160">
        <f t="shared" si="17"/>
        <v>0</v>
      </c>
    </row>
    <row r="40" spans="1:20" x14ac:dyDescent="0.4">
      <c r="A40" s="102" t="s">
        <v>504</v>
      </c>
      <c r="B40" s="102">
        <f>【様式２】被派遣者略歴表!$C$16</f>
        <v>0</v>
      </c>
      <c r="C40" s="102"/>
      <c r="D40" s="102" t="str">
        <f>IFERROR(IF(VLOOKUP($B40,【様式４】経費計画書!$A$12:$AK$26,計算書!C37,0)=D$2,1,0),"")</f>
        <v/>
      </c>
      <c r="E40" s="102" t="str">
        <f>IF(D40=1,B40&amp;B37&amp;D$2,"")</f>
        <v/>
      </c>
      <c r="F40" s="102" t="str">
        <f>IF(E40="","",COUNTIFS($E$3:E40,E40))</f>
        <v/>
      </c>
      <c r="G40" s="103">
        <f t="shared" ref="G40:G53" si="18">IF(F40=1,35650*1,0)</f>
        <v>0</v>
      </c>
      <c r="H40" s="102">
        <f ca="1">SUMIFS(INDIRECT(H37),INDIRECT(D37),H$2,【様式４】経費計画書!$A$12:$A$26,計算書!$B40)</f>
        <v>0</v>
      </c>
      <c r="I40" s="102" t="str">
        <f ca="1">IF(H40=0,"",$B40&amp;B37&amp;H$2)</f>
        <v/>
      </c>
      <c r="J40" s="102">
        <f ca="1">SUMIFS(INDIRECT(H37),INDIRECT(D37),J$2,【様式４】経費計画書!$A$12:$A$26,計算書!$B40)</f>
        <v>0</v>
      </c>
      <c r="K40" s="102" t="str">
        <f ca="1">IF(J40=0,"",B40&amp;B37&amp;J$2)</f>
        <v/>
      </c>
      <c r="M40" s="102" t="s">
        <v>548</v>
      </c>
      <c r="N40" s="167">
        <f>【様式３】実施希望調書!$E$55</f>
        <v>0</v>
      </c>
      <c r="O40" s="102" t="str">
        <f>IF(N40=0,"",N32&amp;N40)</f>
        <v/>
      </c>
      <c r="P40" s="102" t="str">
        <f>IF(O40="","",COUNTIFS($O$3:O40,O40))</f>
        <v/>
      </c>
      <c r="Q40" s="159" t="str">
        <f t="shared" si="15"/>
        <v/>
      </c>
      <c r="R40" s="160">
        <f t="shared" si="14"/>
        <v>0</v>
      </c>
      <c r="S40" s="159">
        <f t="shared" si="16"/>
        <v>0</v>
      </c>
      <c r="T40" s="160">
        <f t="shared" si="17"/>
        <v>0</v>
      </c>
    </row>
    <row r="41" spans="1:20" x14ac:dyDescent="0.4">
      <c r="A41" s="102" t="s">
        <v>505</v>
      </c>
      <c r="B41" s="102">
        <f>【様式２】被派遣者略歴表!$C$17</f>
        <v>0</v>
      </c>
      <c r="C41" s="102"/>
      <c r="D41" s="102" t="str">
        <f>IFERROR(IF(VLOOKUP($B41,【様式４】経費計画書!$A$12:$AK$26,計算書!C37,0)=D$2,1,0),"")</f>
        <v/>
      </c>
      <c r="E41" s="102" t="str">
        <f>IF(D41=1,B41&amp;B37&amp;D$2,"")</f>
        <v/>
      </c>
      <c r="F41" s="102" t="str">
        <f>IF(E41="","",COUNTIFS($E$3:E41,E41))</f>
        <v/>
      </c>
      <c r="G41" s="103">
        <f t="shared" si="18"/>
        <v>0</v>
      </c>
      <c r="H41" s="102">
        <f ca="1">SUMIFS(INDIRECT(H37),INDIRECT(D37),H$2,【様式４】経費計画書!$A$12:$A$26,計算書!$B41)</f>
        <v>0</v>
      </c>
      <c r="I41" s="102" t="str">
        <f ca="1">IF(H41=0,"",$B41&amp;B37&amp;H$2)</f>
        <v/>
      </c>
      <c r="J41" s="102">
        <f ca="1">SUMIFS(INDIRECT(H37),INDIRECT(D37),J$2,【様式４】経費計画書!$A$12:$A$26,計算書!$B41)</f>
        <v>0</v>
      </c>
      <c r="K41" s="102" t="str">
        <f ca="1">IF(J41=0,"",B41&amp;B37&amp;J$2)</f>
        <v/>
      </c>
      <c r="M41" s="102" t="s">
        <v>551</v>
      </c>
      <c r="N41" s="167">
        <f>【様式３】実施希望調書!$E$62</f>
        <v>0</v>
      </c>
      <c r="O41" s="102" t="str">
        <f>IF(N41=0,"",N32&amp;N41)</f>
        <v/>
      </c>
      <c r="P41" s="102" t="str">
        <f>IF(O41="","",COUNTIFS($O$3:O41,O41))</f>
        <v/>
      </c>
      <c r="Q41" s="159" t="str">
        <f t="shared" si="15"/>
        <v/>
      </c>
      <c r="R41" s="160">
        <f t="shared" si="14"/>
        <v>0</v>
      </c>
      <c r="S41" s="159">
        <f t="shared" si="16"/>
        <v>0</v>
      </c>
      <c r="T41" s="160">
        <f t="shared" si="17"/>
        <v>0</v>
      </c>
    </row>
    <row r="42" spans="1:20" x14ac:dyDescent="0.4">
      <c r="A42" s="102" t="s">
        <v>506</v>
      </c>
      <c r="B42" s="102">
        <f>【様式２】被派遣者略歴表!$C$18</f>
        <v>0</v>
      </c>
      <c r="C42" s="102"/>
      <c r="D42" s="102" t="str">
        <f>IFERROR(IF(VLOOKUP($B42,【様式４】経費計画書!$A$12:$AK$26,計算書!C37,0)=D$2,1,0),"")</f>
        <v/>
      </c>
      <c r="E42" s="102" t="str">
        <f>IF(D42=1,B42&amp;B37&amp;D$2,"")</f>
        <v/>
      </c>
      <c r="F42" s="102" t="str">
        <f>IF(E42="","",COUNTIFS($E$3:E42,E42))</f>
        <v/>
      </c>
      <c r="G42" s="103">
        <f t="shared" si="18"/>
        <v>0</v>
      </c>
      <c r="H42" s="102">
        <f ca="1">SUMIFS(INDIRECT(H37),INDIRECT(D37),H$2,【様式４】経費計画書!$A$12:$A$26,計算書!$B42)</f>
        <v>0</v>
      </c>
      <c r="I42" s="102" t="str">
        <f ca="1">IF(H42=0,"",$B42&amp;B37&amp;H$2)</f>
        <v/>
      </c>
      <c r="J42" s="102">
        <f ca="1">SUMIFS(INDIRECT(H37),INDIRECT(D37),J$2,【様式４】経費計画書!$A$12:$A$26,計算書!$B42)</f>
        <v>0</v>
      </c>
      <c r="K42" s="102" t="str">
        <f ca="1">IF(J42=0,"",B42&amp;B37&amp;J$2)</f>
        <v/>
      </c>
      <c r="M42" s="102" t="s">
        <v>554</v>
      </c>
      <c r="N42" s="167">
        <f>【様式３】実施希望調書!$E$69</f>
        <v>0</v>
      </c>
      <c r="O42" s="102" t="str">
        <f>IF(N42=0,"",N32&amp;N42)</f>
        <v/>
      </c>
      <c r="P42" s="102" t="str">
        <f>IF(O42="","",COUNTIFS($O$3:O42,O42))</f>
        <v/>
      </c>
      <c r="Q42" s="159" t="str">
        <f t="shared" si="15"/>
        <v/>
      </c>
      <c r="R42" s="160">
        <f t="shared" si="14"/>
        <v>0</v>
      </c>
      <c r="S42" s="159">
        <f t="shared" si="16"/>
        <v>0</v>
      </c>
      <c r="T42" s="160">
        <f t="shared" si="17"/>
        <v>0</v>
      </c>
    </row>
    <row r="43" spans="1:20" x14ac:dyDescent="0.4">
      <c r="A43" s="102" t="s">
        <v>507</v>
      </c>
      <c r="B43" s="102">
        <f>【様式２】被派遣者略歴表!$C$19</f>
        <v>0</v>
      </c>
      <c r="C43" s="102"/>
      <c r="D43" s="102" t="str">
        <f>IFERROR(IF(VLOOKUP($B43,【様式４】経費計画書!$A$12:$AK$26,計算書!C37,0)=D$2,1,0),"")</f>
        <v/>
      </c>
      <c r="E43" s="102" t="str">
        <f>IF(D43=1,B43&amp;B37&amp;D$2,"")</f>
        <v/>
      </c>
      <c r="F43" s="102" t="str">
        <f>IF(E43="","",COUNTIFS($E$3:E43,E43))</f>
        <v/>
      </c>
      <c r="G43" s="103">
        <f t="shared" si="18"/>
        <v>0</v>
      </c>
      <c r="H43" s="102">
        <f ca="1">SUMIFS(INDIRECT(H37),INDIRECT(D37),H$2,【様式４】経費計画書!$A$12:$A$26,計算書!$B43)</f>
        <v>0</v>
      </c>
      <c r="I43" s="102" t="str">
        <f ca="1">IF(H43=0,"",$B43&amp;B37&amp;H$2)</f>
        <v/>
      </c>
      <c r="J43" s="102">
        <f ca="1">SUMIFS(INDIRECT(H37),INDIRECT(D37),J$2,【様式４】経費計画書!$A$12:$A$26,計算書!$B43)</f>
        <v>0</v>
      </c>
      <c r="K43" s="102" t="str">
        <f ca="1">IF(J43=0,"",B43&amp;B37&amp;J$2)</f>
        <v/>
      </c>
      <c r="M43" s="102" t="s">
        <v>557</v>
      </c>
      <c r="N43" s="167">
        <f>【様式３】実施希望調書!$E$76</f>
        <v>0</v>
      </c>
      <c r="O43" s="102" t="str">
        <f>IF(N43=0,"",N32&amp;N43)</f>
        <v/>
      </c>
      <c r="P43" s="102" t="str">
        <f>IF(O43="","",COUNTIFS($O$3:O43,O43))</f>
        <v/>
      </c>
      <c r="Q43" s="159" t="str">
        <f t="shared" si="15"/>
        <v/>
      </c>
      <c r="R43" s="160">
        <f t="shared" si="14"/>
        <v>0</v>
      </c>
      <c r="S43" s="159">
        <f t="shared" si="16"/>
        <v>0</v>
      </c>
      <c r="T43" s="160">
        <f t="shared" si="17"/>
        <v>0</v>
      </c>
    </row>
    <row r="44" spans="1:20" x14ac:dyDescent="0.4">
      <c r="A44" s="102" t="s">
        <v>508</v>
      </c>
      <c r="B44" s="102">
        <f>【様式２】被派遣者略歴表!$C$20</f>
        <v>0</v>
      </c>
      <c r="C44" s="102"/>
      <c r="D44" s="102" t="str">
        <f>IFERROR(IF(VLOOKUP($B44,【様式４】経費計画書!$A$12:$AK$26,計算書!C37,0)=D$2,1,0),"")</f>
        <v/>
      </c>
      <c r="E44" s="102" t="str">
        <f>IF(D44=1,B44&amp;B37&amp;D$2,"")</f>
        <v/>
      </c>
      <c r="F44" s="102" t="str">
        <f>IF(E44="","",COUNTIFS($E$3:E44,E44))</f>
        <v/>
      </c>
      <c r="G44" s="103">
        <f t="shared" si="18"/>
        <v>0</v>
      </c>
      <c r="H44" s="102">
        <f ca="1">SUMIFS(INDIRECT(H37),INDIRECT(D37),H$2,【様式４】経費計画書!$A$12:$A$26,計算書!$B44)</f>
        <v>0</v>
      </c>
      <c r="I44" s="102" t="str">
        <f ca="1">IF(H44=0,"",$B44&amp;B37&amp;H$2)</f>
        <v/>
      </c>
      <c r="J44" s="102">
        <f ca="1">SUMIFS(INDIRECT(H37),INDIRECT(D37),J$2,【様式４】経費計画書!$A$12:$A$26,計算書!$B44)</f>
        <v>0</v>
      </c>
      <c r="K44" s="102" t="str">
        <f ca="1">IF(J44=0,"",B44&amp;B37&amp;J$2)</f>
        <v/>
      </c>
      <c r="M44" s="102" t="s">
        <v>560</v>
      </c>
      <c r="N44" s="167">
        <f>【様式３】実施希望調書!$E$83</f>
        <v>0</v>
      </c>
      <c r="O44" s="102" t="str">
        <f>IF(N44=0,"",N32&amp;N44)</f>
        <v/>
      </c>
      <c r="P44" s="102" t="str">
        <f>IF(O44="","",COUNTIFS($O$3:O44,O44))</f>
        <v/>
      </c>
      <c r="Q44" s="159" t="str">
        <f t="shared" si="15"/>
        <v/>
      </c>
      <c r="R44" s="160">
        <f t="shared" si="14"/>
        <v>0</v>
      </c>
      <c r="S44" s="159">
        <f t="shared" si="16"/>
        <v>0</v>
      </c>
      <c r="T44" s="160">
        <f t="shared" si="17"/>
        <v>0</v>
      </c>
    </row>
    <row r="45" spans="1:20" x14ac:dyDescent="0.4">
      <c r="A45" s="102" t="s">
        <v>509</v>
      </c>
      <c r="B45" s="102">
        <f>【様式２】被派遣者略歴表!$C$21</f>
        <v>0</v>
      </c>
      <c r="C45" s="102"/>
      <c r="D45" s="102" t="str">
        <f>IFERROR(IF(VLOOKUP($B45,【様式４】経費計画書!$A$12:$AK$26,計算書!C37,0)=D$2,1,0),"")</f>
        <v/>
      </c>
      <c r="E45" s="102" t="str">
        <f>IF(D45=1,B45&amp;B37&amp;D$2,"")</f>
        <v/>
      </c>
      <c r="F45" s="102" t="str">
        <f>IF(E45="","",COUNTIFS($E$3:E45,E45))</f>
        <v/>
      </c>
      <c r="G45" s="103">
        <f t="shared" si="18"/>
        <v>0</v>
      </c>
      <c r="H45" s="102">
        <f ca="1">SUMIFS(INDIRECT(H37),INDIRECT(D37),H$2,【様式４】経費計画書!$A$12:$A$26,計算書!$B45)</f>
        <v>0</v>
      </c>
      <c r="I45" s="102" t="str">
        <f ca="1">IF(H45=0,"",$B45&amp;B37&amp;H$2)</f>
        <v/>
      </c>
      <c r="J45" s="102">
        <f ca="1">SUMIFS(INDIRECT(H37),INDIRECT(D37),J$2,【様式４】経費計画書!$A$12:$A$26,計算書!$B45)</f>
        <v>0</v>
      </c>
      <c r="K45" s="102" t="str">
        <f ca="1">IF(J45=0,"",B45&amp;B37&amp;J$2)</f>
        <v/>
      </c>
      <c r="M45" s="155"/>
      <c r="N45" s="168"/>
      <c r="P45" s="155"/>
      <c r="Q45" s="157">
        <f>N32</f>
        <v>0</v>
      </c>
      <c r="R45" s="162">
        <f>SUM(R33:R44)</f>
        <v>0</v>
      </c>
      <c r="T45" s="162">
        <f>SUM(T33:T44)</f>
        <v>0</v>
      </c>
    </row>
    <row r="46" spans="1:20" x14ac:dyDescent="0.4">
      <c r="A46" s="102" t="s">
        <v>510</v>
      </c>
      <c r="B46" s="102">
        <f>【様式２】被派遣者略歴表!$C$22</f>
        <v>0</v>
      </c>
      <c r="C46" s="102"/>
      <c r="D46" s="102" t="str">
        <f>IFERROR(IF(VLOOKUP($B46,【様式４】経費計画書!$A$12:$AK$26,計算書!C37,0)=D$2,1,0),"")</f>
        <v/>
      </c>
      <c r="E46" s="102" t="str">
        <f>IF(D46=1,B46&amp;B37&amp;D$2,"")</f>
        <v/>
      </c>
      <c r="F46" s="102" t="str">
        <f>IF(E46="","",COUNTIFS($E$3:E46,E46))</f>
        <v/>
      </c>
      <c r="G46" s="103">
        <f t="shared" si="18"/>
        <v>0</v>
      </c>
      <c r="H46" s="102">
        <f ca="1">SUMIFS(INDIRECT(H37),INDIRECT(D37),H$2,【様式４】経費計画書!$A$12:$A$26,計算書!$B46)</f>
        <v>0</v>
      </c>
      <c r="I46" s="102" t="str">
        <f ca="1">IF(H46=0,"",$B46&amp;B37&amp;H$2)</f>
        <v/>
      </c>
      <c r="J46" s="102">
        <f ca="1">SUMIFS(INDIRECT(H37),INDIRECT(D37),J$2,【様式４】経費計画書!$A$12:$A$26,計算書!$B46)</f>
        <v>0</v>
      </c>
      <c r="K46" s="102" t="str">
        <f ca="1">IF(J46=0,"",B46&amp;B37&amp;J$2)</f>
        <v/>
      </c>
    </row>
    <row r="47" spans="1:20" x14ac:dyDescent="0.4">
      <c r="A47" s="102" t="s">
        <v>511</v>
      </c>
      <c r="B47" s="102">
        <f>【様式２】被派遣者略歴表!$C$23</f>
        <v>0</v>
      </c>
      <c r="C47" s="102"/>
      <c r="D47" s="102" t="str">
        <f>IFERROR(IF(VLOOKUP($B47,【様式４】経費計画書!$A$12:$AK$26,計算書!C37,0)=D$2,1,0),"")</f>
        <v/>
      </c>
      <c r="E47" s="102" t="str">
        <f>IF(D47=1,B47&amp;B37&amp;D$2,"")</f>
        <v/>
      </c>
      <c r="F47" s="102" t="str">
        <f>IF(E47="","",COUNTIFS($E$3:E47,E47))</f>
        <v/>
      </c>
      <c r="G47" s="103">
        <f t="shared" si="18"/>
        <v>0</v>
      </c>
      <c r="H47" s="102">
        <f ca="1">SUMIFS(INDIRECT(H37),INDIRECT(D37),H$2,【様式４】経費計画書!$A$12:$A$26,計算書!$B47)</f>
        <v>0</v>
      </c>
      <c r="I47" s="102" t="str">
        <f ca="1">IF(H47=0,"",$B47&amp;B37&amp;H$2)</f>
        <v/>
      </c>
      <c r="J47" s="102">
        <f ca="1">SUMIFS(INDIRECT(H37),INDIRECT(D37),J$2,【様式４】経費計画書!$A$12:$A$26,計算書!$B47)</f>
        <v>0</v>
      </c>
      <c r="K47" s="102" t="str">
        <f ca="1">IF(J47=0,"",B47&amp;B37&amp;J$2)</f>
        <v/>
      </c>
      <c r="M47" s="156" t="s">
        <v>506</v>
      </c>
      <c r="N47" s="166">
        <f>【様式２】被派遣者略歴表!$C$18</f>
        <v>0</v>
      </c>
      <c r="O47" s="156" t="s">
        <v>707</v>
      </c>
      <c r="P47" s="156" t="s">
        <v>524</v>
      </c>
      <c r="Q47" s="158" t="s">
        <v>709</v>
      </c>
      <c r="R47" s="158" t="s">
        <v>710</v>
      </c>
      <c r="S47" s="158" t="s">
        <v>709</v>
      </c>
      <c r="T47" s="158" t="s">
        <v>710</v>
      </c>
    </row>
    <row r="48" spans="1:20" x14ac:dyDescent="0.4">
      <c r="A48" s="102" t="s">
        <v>512</v>
      </c>
      <c r="B48" s="102">
        <f>【様式２】被派遣者略歴表!$C$24</f>
        <v>0</v>
      </c>
      <c r="C48" s="102"/>
      <c r="D48" s="102" t="str">
        <f>IFERROR(IF(VLOOKUP($B48,【様式４】経費計画書!$A$12:$AK$26,計算書!C37,0)=D$2,1,0),"")</f>
        <v/>
      </c>
      <c r="E48" s="102" t="str">
        <f>IF(D48=1,B48&amp;B37&amp;D$2,"")</f>
        <v/>
      </c>
      <c r="F48" s="102" t="str">
        <f>IF(E48="","",COUNTIFS($E$3:E48,E48))</f>
        <v/>
      </c>
      <c r="G48" s="103">
        <f t="shared" si="18"/>
        <v>0</v>
      </c>
      <c r="H48" s="102">
        <f ca="1">SUMIFS(INDIRECT(H37),INDIRECT(D37),H$2,【様式４】経費計画書!$A$12:$A$26,計算書!$B48)</f>
        <v>0</v>
      </c>
      <c r="I48" s="102" t="str">
        <f ca="1">IF(H48=0,"",$B48&amp;B37&amp;H$2)</f>
        <v/>
      </c>
      <c r="J48" s="102">
        <f ca="1">SUMIFS(INDIRECT(H37),INDIRECT(D37),J$2,【様式４】経費計画書!$A$12:$A$26,計算書!$B48)</f>
        <v>0</v>
      </c>
      <c r="K48" s="102" t="str">
        <f ca="1">IF(J48=0,"",B48&amp;B37&amp;J$2)</f>
        <v/>
      </c>
      <c r="M48" s="102" t="s">
        <v>525</v>
      </c>
      <c r="N48" s="167">
        <f>【様式３】実施希望調書!$E$6</f>
        <v>0</v>
      </c>
      <c r="O48" s="102" t="str">
        <f>IF(N48=0,"",N47&amp;N48)</f>
        <v/>
      </c>
      <c r="P48" s="102" t="str">
        <f>IF(O48="","",COUNTIFS($O$3:O48,O48))</f>
        <v/>
      </c>
      <c r="Q48" s="159" t="str">
        <f>IF(P48=1,SUMIFS($H:$H,$I:$I,$O48&amp;"実技"),"")</f>
        <v/>
      </c>
      <c r="R48" s="160">
        <f t="shared" ref="R48:R59" si="19">IF(Q48="",0,IF(Q48*$X$1&gt;=$X$2,$X$2,Q48*$X$1))</f>
        <v>0</v>
      </c>
      <c r="S48" s="159">
        <f>IF($P48=1,SUMIFS($J:$J,$K:$K,$O48&amp;"単労"),0)</f>
        <v>0</v>
      </c>
      <c r="T48" s="160">
        <f>IF(S48=0,0,IF(S48*$Y$1&gt;=$Y$2,$Y$2,S48*$Y$1))</f>
        <v>0</v>
      </c>
    </row>
    <row r="49" spans="1:20" x14ac:dyDescent="0.4">
      <c r="A49" s="102" t="s">
        <v>513</v>
      </c>
      <c r="B49" s="102">
        <f>【様式２】被派遣者略歴表!$C$25</f>
        <v>0</v>
      </c>
      <c r="C49" s="102"/>
      <c r="D49" s="102" t="str">
        <f>IFERROR(IF(VLOOKUP($B49,【様式４】経費計画書!$A$12:$AK$26,計算書!C37,0)=D$2,1,0),"")</f>
        <v/>
      </c>
      <c r="E49" s="102" t="str">
        <f>IF(D49=1,B49&amp;B37&amp;D$2,"")</f>
        <v/>
      </c>
      <c r="F49" s="102" t="str">
        <f>IF(E49="","",COUNTIFS($E$3:E49,E49))</f>
        <v/>
      </c>
      <c r="G49" s="103">
        <f t="shared" si="18"/>
        <v>0</v>
      </c>
      <c r="H49" s="102">
        <f ca="1">SUMIFS(INDIRECT(H37),INDIRECT(D37),H$2,【様式４】経費計画書!$A$12:$A$26,計算書!$B49)</f>
        <v>0</v>
      </c>
      <c r="I49" s="102" t="str">
        <f ca="1">IF(H49=0,"",$B49&amp;B37&amp;H$2)</f>
        <v/>
      </c>
      <c r="J49" s="102">
        <f ca="1">SUMIFS(INDIRECT(H37),INDIRECT(D37),J$2,【様式４】経費計画書!$A$12:$A$26,計算書!$B49)</f>
        <v>0</v>
      </c>
      <c r="K49" s="102" t="str">
        <f ca="1">IF(J49=0,"",B49&amp;B37&amp;J$2)</f>
        <v/>
      </c>
      <c r="M49" s="102" t="s">
        <v>527</v>
      </c>
      <c r="N49" s="167">
        <f>【様式３】実施希望調書!$E$13</f>
        <v>0</v>
      </c>
      <c r="O49" s="102" t="str">
        <f>IF(N49=0,"",N47&amp;N49)</f>
        <v/>
      </c>
      <c r="P49" s="102" t="str">
        <f>IF(O49="","",COUNTIFS($O$3:O49,O49))</f>
        <v/>
      </c>
      <c r="Q49" s="159" t="str">
        <f t="shared" ref="Q49:Q59" si="20">IF(P49=1,SUMIFS(H:H,I:I,O49&amp;"実技"),"")</f>
        <v/>
      </c>
      <c r="R49" s="160">
        <f t="shared" si="19"/>
        <v>0</v>
      </c>
      <c r="S49" s="159">
        <f t="shared" ref="S49:S59" si="21">IF($P49=1,SUMIFS($J:$J,$K:$K,$O49&amp;"単労"),0)</f>
        <v>0</v>
      </c>
      <c r="T49" s="160">
        <f t="shared" ref="T49:T59" si="22">IF(S49=0,0,IF(S49*$Y$1&gt;=$Y$2,$Y$2,S49*$Y$1))</f>
        <v>0</v>
      </c>
    </row>
    <row r="50" spans="1:20" x14ac:dyDescent="0.4">
      <c r="A50" s="102" t="s">
        <v>514</v>
      </c>
      <c r="B50" s="102">
        <f>【様式２】被派遣者略歴表!$C$26</f>
        <v>0</v>
      </c>
      <c r="C50" s="102"/>
      <c r="D50" s="102" t="str">
        <f>IFERROR(IF(VLOOKUP($B50,【様式４】経費計画書!$A$12:$AK$26,計算書!C37,0)=D$2,1,0),"")</f>
        <v/>
      </c>
      <c r="E50" s="102" t="str">
        <f>IF(D50=1,B50&amp;B37&amp;D$2,"")</f>
        <v/>
      </c>
      <c r="F50" s="102" t="str">
        <f>IF(E50="","",COUNTIFS($E$3:E50,E50))</f>
        <v/>
      </c>
      <c r="G50" s="103">
        <f t="shared" si="18"/>
        <v>0</v>
      </c>
      <c r="H50" s="102">
        <f ca="1">SUMIFS(INDIRECT(H37),INDIRECT(D37),H$2,【様式４】経費計画書!$A$12:$A$26,計算書!$B50)</f>
        <v>0</v>
      </c>
      <c r="I50" s="102" t="str">
        <f ca="1">IF(H50=0,"",$B50&amp;B37&amp;H$2)</f>
        <v/>
      </c>
      <c r="J50" s="102">
        <f ca="1">SUMIFS(INDIRECT(H37),INDIRECT(D37),J$2,【様式４】経費計画書!$A$12:$A$26,計算書!$B50)</f>
        <v>0</v>
      </c>
      <c r="K50" s="102" t="str">
        <f ca="1">IF(J50=0,"",B50&amp;B37&amp;J$2)</f>
        <v/>
      </c>
      <c r="M50" s="102" t="s">
        <v>535</v>
      </c>
      <c r="N50" s="167">
        <f>【様式３】実施希望調書!$E$20</f>
        <v>0</v>
      </c>
      <c r="O50" s="102" t="str">
        <f>IF(N50=0,"",N47&amp;N50)</f>
        <v/>
      </c>
      <c r="P50" s="102" t="str">
        <f>IF(O50="","",COUNTIFS($O$3:O50,O50))</f>
        <v/>
      </c>
      <c r="Q50" s="159" t="str">
        <f t="shared" si="20"/>
        <v/>
      </c>
      <c r="R50" s="160">
        <f t="shared" si="19"/>
        <v>0</v>
      </c>
      <c r="S50" s="159">
        <f t="shared" si="21"/>
        <v>0</v>
      </c>
      <c r="T50" s="160">
        <f t="shared" si="22"/>
        <v>0</v>
      </c>
    </row>
    <row r="51" spans="1:20" x14ac:dyDescent="0.4">
      <c r="A51" s="102" t="s">
        <v>515</v>
      </c>
      <c r="B51" s="102">
        <f>【様式２】被派遣者略歴表!$C$27</f>
        <v>0</v>
      </c>
      <c r="C51" s="102"/>
      <c r="D51" s="102" t="str">
        <f>IFERROR(IF(VLOOKUP($B51,【様式４】経費計画書!$A$12:$AK$26,計算書!C37,0)=D$2,1,0),"")</f>
        <v/>
      </c>
      <c r="E51" s="102" t="str">
        <f>IF(D51=1,B51&amp;B37&amp;D$2,"")</f>
        <v/>
      </c>
      <c r="F51" s="102" t="str">
        <f>IF(E51="","",COUNTIFS($E$3:E51,E51))</f>
        <v/>
      </c>
      <c r="G51" s="103">
        <f t="shared" si="18"/>
        <v>0</v>
      </c>
      <c r="H51" s="102">
        <f ca="1">SUMIFS(INDIRECT(H37),INDIRECT(D37),H$2,【様式４】経費計画書!$A$12:$A$26,計算書!$B51)</f>
        <v>0</v>
      </c>
      <c r="I51" s="102" t="str">
        <f ca="1">IF(H51=0,"",$B51&amp;B37&amp;H$2)</f>
        <v/>
      </c>
      <c r="J51" s="102">
        <f ca="1">SUMIFS(INDIRECT(H37),INDIRECT(D37),J$2,【様式４】経費計画書!$A$12:$A$26,計算書!$B51)</f>
        <v>0</v>
      </c>
      <c r="K51" s="102" t="str">
        <f ca="1">IF(J51=0,"",B51&amp;B37&amp;J$2)</f>
        <v/>
      </c>
      <c r="M51" s="102" t="s">
        <v>536</v>
      </c>
      <c r="N51" s="167">
        <f>【様式３】実施希望調書!$E$27</f>
        <v>0</v>
      </c>
      <c r="O51" s="102" t="str">
        <f>IF(N51=0,"",N47&amp;N51)</f>
        <v/>
      </c>
      <c r="P51" s="102" t="str">
        <f>IF(O51="","",COUNTIFS($O$3:O51,O51))</f>
        <v/>
      </c>
      <c r="Q51" s="159" t="str">
        <f t="shared" si="20"/>
        <v/>
      </c>
      <c r="R51" s="160">
        <f t="shared" si="19"/>
        <v>0</v>
      </c>
      <c r="S51" s="159">
        <f t="shared" si="21"/>
        <v>0</v>
      </c>
      <c r="T51" s="160">
        <f t="shared" si="22"/>
        <v>0</v>
      </c>
    </row>
    <row r="52" spans="1:20" x14ac:dyDescent="0.4">
      <c r="A52" s="102" t="s">
        <v>516</v>
      </c>
      <c r="B52" s="102">
        <f>【様式２】被派遣者略歴表!$C$28</f>
        <v>0</v>
      </c>
      <c r="C52" s="102"/>
      <c r="D52" s="102" t="str">
        <f>IFERROR(IF(VLOOKUP($B52,【様式４】経費計画書!$A$12:$AK$26,計算書!C37,0)=D$2,1,0),"")</f>
        <v/>
      </c>
      <c r="E52" s="102" t="str">
        <f>IF(D52=1,B52&amp;B37&amp;D$2,"")</f>
        <v/>
      </c>
      <c r="F52" s="102" t="str">
        <f>IF(E52="","",COUNTIFS($E$3:E52,E52))</f>
        <v/>
      </c>
      <c r="G52" s="103">
        <f t="shared" si="18"/>
        <v>0</v>
      </c>
      <c r="H52" s="102">
        <f ca="1">SUMIFS(INDIRECT(H37),INDIRECT(D37),H$2,【様式４】経費計画書!$A$12:$A$26,計算書!$B52)</f>
        <v>0</v>
      </c>
      <c r="I52" s="102" t="str">
        <f ca="1">IF(H52=0,"",$B52&amp;B37&amp;H$2)</f>
        <v/>
      </c>
      <c r="J52" s="102">
        <f ca="1">SUMIFS(INDIRECT(H37),INDIRECT(D37),J$2,【様式４】経費計画書!$A$12:$A$26,計算書!$B52)</f>
        <v>0</v>
      </c>
      <c r="K52" s="102" t="str">
        <f ca="1">IF(J52=0,"",B52&amp;B37&amp;J$2)</f>
        <v/>
      </c>
      <c r="M52" s="102" t="s">
        <v>539</v>
      </c>
      <c r="N52" s="167">
        <f>【様式３】実施希望調書!$E$34</f>
        <v>0</v>
      </c>
      <c r="O52" s="102" t="str">
        <f>IF(N52=0,"",N47&amp;N52)</f>
        <v/>
      </c>
      <c r="P52" s="102" t="str">
        <f>IF(O52="","",COUNTIFS($O$3:O52,O52))</f>
        <v/>
      </c>
      <c r="Q52" s="159" t="str">
        <f t="shared" si="20"/>
        <v/>
      </c>
      <c r="R52" s="160">
        <f t="shared" si="19"/>
        <v>0</v>
      </c>
      <c r="S52" s="159">
        <f t="shared" si="21"/>
        <v>0</v>
      </c>
      <c r="T52" s="160">
        <f t="shared" si="22"/>
        <v>0</v>
      </c>
    </row>
    <row r="53" spans="1:20" x14ac:dyDescent="0.4">
      <c r="A53" s="102" t="s">
        <v>517</v>
      </c>
      <c r="B53" s="102">
        <f>【様式２】被派遣者略歴表!$C$29</f>
        <v>0</v>
      </c>
      <c r="C53" s="102"/>
      <c r="D53" s="102" t="str">
        <f>IFERROR(IF(VLOOKUP($B53,【様式４】経費計画書!$A$12:$AK$26,計算書!C37,0)=D$2,1,0),"")</f>
        <v/>
      </c>
      <c r="E53" s="102" t="str">
        <f>IF(D53=1,B53&amp;B37&amp;D$2,"")</f>
        <v/>
      </c>
      <c r="F53" s="102" t="str">
        <f>IF(E53="","",COUNTIFS($E$3:E53,E53))</f>
        <v/>
      </c>
      <c r="G53" s="103">
        <f t="shared" si="18"/>
        <v>0</v>
      </c>
      <c r="H53" s="102">
        <f ca="1">SUMIFS(INDIRECT(H37),INDIRECT(D37),H$2,【様式４】経費計画書!$A$12:$A$26,計算書!$B53)</f>
        <v>0</v>
      </c>
      <c r="I53" s="102" t="str">
        <f ca="1">IF(H53=0,"",$B53&amp;B37&amp;H$2)</f>
        <v/>
      </c>
      <c r="J53" s="102">
        <f ca="1">SUMIFS(INDIRECT(H37),INDIRECT(D37),J$2,【様式４】経費計画書!$A$12:$A$26,計算書!$B53)</f>
        <v>0</v>
      </c>
      <c r="K53" s="102" t="str">
        <f ca="1">IF(J53=0,"",B53&amp;B37&amp;J$2)</f>
        <v/>
      </c>
      <c r="M53" s="102" t="s">
        <v>542</v>
      </c>
      <c r="N53" s="167">
        <f>【様式３】実施希望調書!$E$41</f>
        <v>0</v>
      </c>
      <c r="O53" s="102" t="str">
        <f>IF(N53=0,"",N47&amp;N53)</f>
        <v/>
      </c>
      <c r="P53" s="102" t="str">
        <f>IF(O53="","",COUNTIFS($O$3:O53,O53))</f>
        <v/>
      </c>
      <c r="Q53" s="159" t="str">
        <f t="shared" si="20"/>
        <v/>
      </c>
      <c r="R53" s="160">
        <f t="shared" si="19"/>
        <v>0</v>
      </c>
      <c r="S53" s="159">
        <f t="shared" si="21"/>
        <v>0</v>
      </c>
      <c r="T53" s="160">
        <f t="shared" si="22"/>
        <v>0</v>
      </c>
    </row>
    <row r="54" spans="1:20" x14ac:dyDescent="0.4">
      <c r="M54" s="102" t="s">
        <v>545</v>
      </c>
      <c r="N54" s="167">
        <f>【様式３】実施希望調書!$E$48</f>
        <v>0</v>
      </c>
      <c r="O54" s="102" t="str">
        <f>IF(N54=0,"",N47&amp;N54)</f>
        <v/>
      </c>
      <c r="P54" s="102" t="str">
        <f>IF(O54="","",COUNTIFS($O$3:O54,O54))</f>
        <v/>
      </c>
      <c r="Q54" s="159" t="str">
        <f t="shared" si="20"/>
        <v/>
      </c>
      <c r="R54" s="160">
        <f t="shared" si="19"/>
        <v>0</v>
      </c>
      <c r="S54" s="159">
        <f t="shared" si="21"/>
        <v>0</v>
      </c>
      <c r="T54" s="160">
        <f t="shared" si="22"/>
        <v>0</v>
      </c>
    </row>
    <row r="55" spans="1:20" x14ac:dyDescent="0.4">
      <c r="A55" s="92" t="s">
        <v>536</v>
      </c>
      <c r="B55" s="93" t="str">
        <f>【様式４】経費計画書!K$11</f>
        <v/>
      </c>
      <c r="C55" s="94">
        <f>C37+3</f>
        <v>11</v>
      </c>
      <c r="D55" s="96" t="s">
        <v>537</v>
      </c>
      <c r="E55" s="78"/>
      <c r="F55" s="78"/>
      <c r="G55" s="87"/>
      <c r="H55" s="96" t="s">
        <v>538</v>
      </c>
      <c r="I55" s="78"/>
      <c r="J55" s="78"/>
      <c r="K55" s="78"/>
      <c r="M55" s="102" t="s">
        <v>548</v>
      </c>
      <c r="N55" s="167">
        <f>【様式３】実施希望調書!$E$55</f>
        <v>0</v>
      </c>
      <c r="O55" s="102" t="str">
        <f>IF(N55=0,"",N47&amp;N55)</f>
        <v/>
      </c>
      <c r="P55" s="102" t="str">
        <f>IF(O55="","",COUNTIFS($O$3:O55,O55))</f>
        <v/>
      </c>
      <c r="Q55" s="159" t="str">
        <f t="shared" si="20"/>
        <v/>
      </c>
      <c r="R55" s="160">
        <f t="shared" si="19"/>
        <v>0</v>
      </c>
      <c r="S55" s="159">
        <f t="shared" si="21"/>
        <v>0</v>
      </c>
      <c r="T55" s="160">
        <f t="shared" si="22"/>
        <v>0</v>
      </c>
    </row>
    <row r="56" spans="1:20" x14ac:dyDescent="0.4">
      <c r="A56" s="91"/>
      <c r="B56" s="97"/>
      <c r="C56" s="95"/>
      <c r="D56" s="98" t="s">
        <v>519</v>
      </c>
      <c r="E56" s="98" t="s">
        <v>523</v>
      </c>
      <c r="F56" s="98" t="s">
        <v>524</v>
      </c>
      <c r="G56" s="99" t="s">
        <v>522</v>
      </c>
      <c r="H56" s="100" t="s">
        <v>520</v>
      </c>
      <c r="I56" s="100" t="s">
        <v>523</v>
      </c>
      <c r="J56" s="101" t="s">
        <v>521</v>
      </c>
      <c r="K56" s="101" t="s">
        <v>523</v>
      </c>
      <c r="M56" s="102" t="s">
        <v>551</v>
      </c>
      <c r="N56" s="167">
        <f>【様式３】実施希望調書!$E$62</f>
        <v>0</v>
      </c>
      <c r="O56" s="102" t="str">
        <f>IF(N56=0,"",N47&amp;N56)</f>
        <v/>
      </c>
      <c r="P56" s="102" t="str">
        <f>IF(O56="","",COUNTIFS($O$3:O56,O56))</f>
        <v/>
      </c>
      <c r="Q56" s="159" t="str">
        <f t="shared" si="20"/>
        <v/>
      </c>
      <c r="R56" s="160">
        <f t="shared" si="19"/>
        <v>0</v>
      </c>
      <c r="S56" s="159">
        <f t="shared" si="21"/>
        <v>0</v>
      </c>
      <c r="T56" s="160">
        <f t="shared" si="22"/>
        <v>0</v>
      </c>
    </row>
    <row r="57" spans="1:20" x14ac:dyDescent="0.4">
      <c r="A57" s="102" t="s">
        <v>503</v>
      </c>
      <c r="B57" s="102">
        <f>【様式２】被派遣者略歴表!$C$15</f>
        <v>0</v>
      </c>
      <c r="C57" s="102"/>
      <c r="D57" s="102" t="str">
        <f>IFERROR(IF(VLOOKUP($B57,【様式４】経費計画書!$A$12:$AK$26,計算書!C55,0)=D$2,1,0),"")</f>
        <v/>
      </c>
      <c r="E57" s="102" t="str">
        <f>IF(D57=1,B57&amp;B55&amp;D$2,"")</f>
        <v/>
      </c>
      <c r="F57" s="102" t="str">
        <f>IF(E57="","",COUNTIFS($E$3:E57,E57))</f>
        <v/>
      </c>
      <c r="G57" s="103">
        <f>IF(F57=1,35650*1,0)</f>
        <v>0</v>
      </c>
      <c r="H57" s="102">
        <f ca="1">SUMIFS(INDIRECT(H55),INDIRECT(D55),H$2,【様式４】経費計画書!$A$12:$A$26,計算書!$B57)</f>
        <v>0</v>
      </c>
      <c r="I57" s="102" t="str">
        <f ca="1">IF(H57=0,"",$B57&amp;B55&amp;H$2)</f>
        <v/>
      </c>
      <c r="J57" s="102">
        <f ca="1">SUMIFS(INDIRECT(H55),INDIRECT(D55),J$2,【様式４】経費計画書!$A$12:$A$26,計算書!$B57)</f>
        <v>0</v>
      </c>
      <c r="K57" s="102" t="str">
        <f ca="1">IF(J57=0,"",B57&amp;B55&amp;J$2)</f>
        <v/>
      </c>
      <c r="M57" s="102" t="s">
        <v>554</v>
      </c>
      <c r="N57" s="167">
        <f>【様式３】実施希望調書!$E$69</f>
        <v>0</v>
      </c>
      <c r="O57" s="102" t="str">
        <f>IF(N57=0,"",N47&amp;N57)</f>
        <v/>
      </c>
      <c r="P57" s="102" t="str">
        <f>IF(O57="","",COUNTIFS($O$3:O57,O57))</f>
        <v/>
      </c>
      <c r="Q57" s="159" t="str">
        <f t="shared" si="20"/>
        <v/>
      </c>
      <c r="R57" s="160">
        <f t="shared" si="19"/>
        <v>0</v>
      </c>
      <c r="S57" s="159">
        <f t="shared" si="21"/>
        <v>0</v>
      </c>
      <c r="T57" s="160">
        <f t="shared" si="22"/>
        <v>0</v>
      </c>
    </row>
    <row r="58" spans="1:20" x14ac:dyDescent="0.4">
      <c r="A58" s="102" t="s">
        <v>504</v>
      </c>
      <c r="B58" s="102">
        <f>【様式２】被派遣者略歴表!$C$16</f>
        <v>0</v>
      </c>
      <c r="C58" s="102"/>
      <c r="D58" s="102" t="str">
        <f>IFERROR(IF(VLOOKUP($B58,【様式４】経費計画書!$A$12:$AK$26,計算書!C55,0)=D$2,1,0),"")</f>
        <v/>
      </c>
      <c r="E58" s="102" t="str">
        <f>IF(D58=1,B58&amp;B55&amp;D$2,"")</f>
        <v/>
      </c>
      <c r="F58" s="102" t="str">
        <f>IF(E58="","",COUNTIFS($E$3:E58,E58))</f>
        <v/>
      </c>
      <c r="G58" s="103">
        <f t="shared" ref="G58:G71" si="23">IF(F58=1,35650*1,0)</f>
        <v>0</v>
      </c>
      <c r="H58" s="102">
        <f ca="1">SUMIFS(INDIRECT(H55),INDIRECT(D55),H$2,【様式４】経費計画書!$A$12:$A$26,計算書!$B58)</f>
        <v>0</v>
      </c>
      <c r="I58" s="102" t="str">
        <f ca="1">IF(H58=0,"",$B58&amp;B55&amp;H$2)</f>
        <v/>
      </c>
      <c r="J58" s="102">
        <f ca="1">SUMIFS(INDIRECT(H55),INDIRECT(D55),J$2,【様式４】経費計画書!$A$12:$A$26,計算書!$B58)</f>
        <v>0</v>
      </c>
      <c r="K58" s="102" t="str">
        <f ca="1">IF(J58=0,"",B58&amp;B55&amp;J$2)</f>
        <v/>
      </c>
      <c r="M58" s="102" t="s">
        <v>557</v>
      </c>
      <c r="N58" s="167">
        <f>【様式３】実施希望調書!$E$76</f>
        <v>0</v>
      </c>
      <c r="O58" s="102" t="str">
        <f>IF(N58=0,"",N47&amp;N58)</f>
        <v/>
      </c>
      <c r="P58" s="102" t="str">
        <f>IF(O58="","",COUNTIFS($O$3:O58,O58))</f>
        <v/>
      </c>
      <c r="Q58" s="159" t="str">
        <f t="shared" si="20"/>
        <v/>
      </c>
      <c r="R58" s="160">
        <f t="shared" si="19"/>
        <v>0</v>
      </c>
      <c r="S58" s="159">
        <f t="shared" si="21"/>
        <v>0</v>
      </c>
      <c r="T58" s="160">
        <f t="shared" si="22"/>
        <v>0</v>
      </c>
    </row>
    <row r="59" spans="1:20" x14ac:dyDescent="0.4">
      <c r="A59" s="102" t="s">
        <v>505</v>
      </c>
      <c r="B59" s="102">
        <f>【様式２】被派遣者略歴表!$C$17</f>
        <v>0</v>
      </c>
      <c r="C59" s="102"/>
      <c r="D59" s="102" t="str">
        <f>IFERROR(IF(VLOOKUP($B59,【様式４】経費計画書!$A$12:$AK$26,計算書!C55,0)=D$2,1,0),"")</f>
        <v/>
      </c>
      <c r="E59" s="102" t="str">
        <f>IF(D59=1,B59&amp;B55&amp;D$2,"")</f>
        <v/>
      </c>
      <c r="F59" s="102" t="str">
        <f>IF(E59="","",COUNTIFS($E$3:E59,E59))</f>
        <v/>
      </c>
      <c r="G59" s="103">
        <f t="shared" si="23"/>
        <v>0</v>
      </c>
      <c r="H59" s="102">
        <f ca="1">SUMIFS(INDIRECT(H55),INDIRECT(D55),H$2,【様式４】経費計画書!$A$12:$A$26,計算書!$B59)</f>
        <v>0</v>
      </c>
      <c r="I59" s="102" t="str">
        <f ca="1">IF(H59=0,"",$B59&amp;B55&amp;H$2)</f>
        <v/>
      </c>
      <c r="J59" s="102">
        <f ca="1">SUMIFS(INDIRECT(H55),INDIRECT(D55),J$2,【様式４】経費計画書!$A$12:$A$26,計算書!$B59)</f>
        <v>0</v>
      </c>
      <c r="K59" s="102" t="str">
        <f ca="1">IF(J59=0,"",B59&amp;B55&amp;J$2)</f>
        <v/>
      </c>
      <c r="M59" s="102" t="s">
        <v>560</v>
      </c>
      <c r="N59" s="167">
        <f>【様式３】実施希望調書!$E$83</f>
        <v>0</v>
      </c>
      <c r="O59" s="102" t="str">
        <f>IF(N59=0,"",N47&amp;N59)</f>
        <v/>
      </c>
      <c r="P59" s="102" t="str">
        <f>IF(O59="","",COUNTIFS($O$3:O59,O59))</f>
        <v/>
      </c>
      <c r="Q59" s="159" t="str">
        <f t="shared" si="20"/>
        <v/>
      </c>
      <c r="R59" s="160">
        <f t="shared" si="19"/>
        <v>0</v>
      </c>
      <c r="S59" s="159">
        <f t="shared" si="21"/>
        <v>0</v>
      </c>
      <c r="T59" s="160">
        <f t="shared" si="22"/>
        <v>0</v>
      </c>
    </row>
    <row r="60" spans="1:20" x14ac:dyDescent="0.4">
      <c r="A60" s="102" t="s">
        <v>506</v>
      </c>
      <c r="B60" s="102">
        <f>【様式２】被派遣者略歴表!$C$18</f>
        <v>0</v>
      </c>
      <c r="C60" s="102"/>
      <c r="D60" s="102" t="str">
        <f>IFERROR(IF(VLOOKUP($B60,【様式４】経費計画書!$A$12:$AK$26,計算書!C55,0)=D$2,1,0),"")</f>
        <v/>
      </c>
      <c r="E60" s="102" t="str">
        <f>IF(D60=1,B60&amp;B55&amp;D$2,"")</f>
        <v/>
      </c>
      <c r="F60" s="102" t="str">
        <f>IF(E60="","",COUNTIFS($E$3:E60,E60))</f>
        <v/>
      </c>
      <c r="G60" s="103">
        <f t="shared" si="23"/>
        <v>0</v>
      </c>
      <c r="H60" s="102">
        <f ca="1">SUMIFS(INDIRECT(H55),INDIRECT(D55),H$2,【様式４】経費計画書!$A$12:$A$26,計算書!$B60)</f>
        <v>0</v>
      </c>
      <c r="I60" s="102" t="str">
        <f ca="1">IF(H60=0,"",$B60&amp;B55&amp;H$2)</f>
        <v/>
      </c>
      <c r="J60" s="102">
        <f ca="1">SUMIFS(INDIRECT(H55),INDIRECT(D55),J$2,【様式４】経費計画書!$A$12:$A$26,計算書!$B60)</f>
        <v>0</v>
      </c>
      <c r="K60" s="102" t="str">
        <f ca="1">IF(J60=0,"",B60&amp;B55&amp;J$2)</f>
        <v/>
      </c>
      <c r="M60" s="155"/>
      <c r="N60" s="168"/>
      <c r="P60" s="155"/>
      <c r="Q60" s="157">
        <f>N47</f>
        <v>0</v>
      </c>
      <c r="R60" s="162">
        <f>SUM(R48:R59)</f>
        <v>0</v>
      </c>
      <c r="T60" s="162">
        <f>SUM(T48:T59)</f>
        <v>0</v>
      </c>
    </row>
    <row r="61" spans="1:20" x14ac:dyDescent="0.4">
      <c r="A61" s="102" t="s">
        <v>507</v>
      </c>
      <c r="B61" s="102">
        <f>【様式２】被派遣者略歴表!$C$19</f>
        <v>0</v>
      </c>
      <c r="C61" s="102"/>
      <c r="D61" s="102" t="str">
        <f>IFERROR(IF(VLOOKUP($B61,【様式４】経費計画書!$A$12:$AK$26,計算書!C55,0)=D$2,1,0),"")</f>
        <v/>
      </c>
      <c r="E61" s="102" t="str">
        <f>IF(D61=1,B61&amp;B55&amp;D$2,"")</f>
        <v/>
      </c>
      <c r="F61" s="102" t="str">
        <f>IF(E61="","",COUNTIFS($E$3:E61,E61))</f>
        <v/>
      </c>
      <c r="G61" s="103">
        <f t="shared" si="23"/>
        <v>0</v>
      </c>
      <c r="H61" s="102">
        <f ca="1">SUMIFS(INDIRECT(H55),INDIRECT(D55),H$2,【様式４】経費計画書!$A$12:$A$26,計算書!$B61)</f>
        <v>0</v>
      </c>
      <c r="I61" s="102" t="str">
        <f ca="1">IF(H61=0,"",$B61&amp;B55&amp;H$2)</f>
        <v/>
      </c>
      <c r="J61" s="102">
        <f ca="1">SUMIFS(INDIRECT(H55),INDIRECT(D55),J$2,【様式４】経費計画書!$A$12:$A$26,計算書!$B61)</f>
        <v>0</v>
      </c>
      <c r="K61" s="102" t="str">
        <f ca="1">IF(J61=0,"",B61&amp;B55&amp;J$2)</f>
        <v/>
      </c>
    </row>
    <row r="62" spans="1:20" x14ac:dyDescent="0.4">
      <c r="A62" s="102" t="s">
        <v>508</v>
      </c>
      <c r="B62" s="102">
        <f>【様式２】被派遣者略歴表!$C$20</f>
        <v>0</v>
      </c>
      <c r="C62" s="102"/>
      <c r="D62" s="102" t="str">
        <f>IFERROR(IF(VLOOKUP($B62,【様式４】経費計画書!$A$12:$AK$26,計算書!C55,0)=D$2,1,0),"")</f>
        <v/>
      </c>
      <c r="E62" s="102" t="str">
        <f>IF(D62=1,B62&amp;B55&amp;D$2,"")</f>
        <v/>
      </c>
      <c r="F62" s="102" t="str">
        <f>IF(E62="","",COUNTIFS($E$3:E62,E62))</f>
        <v/>
      </c>
      <c r="G62" s="103">
        <f t="shared" si="23"/>
        <v>0</v>
      </c>
      <c r="H62" s="102">
        <f ca="1">SUMIFS(INDIRECT(H55),INDIRECT(D55),H$2,【様式４】経費計画書!$A$12:$A$26,計算書!$B62)</f>
        <v>0</v>
      </c>
      <c r="I62" s="102" t="str">
        <f ca="1">IF(H62=0,"",$B62&amp;B55&amp;H$2)</f>
        <v/>
      </c>
      <c r="J62" s="102">
        <f ca="1">SUMIFS(INDIRECT(H55),INDIRECT(D55),J$2,【様式４】経費計画書!$A$12:$A$26,計算書!$B62)</f>
        <v>0</v>
      </c>
      <c r="K62" s="102" t="str">
        <f ca="1">IF(J62=0,"",B62&amp;B55&amp;J$2)</f>
        <v/>
      </c>
      <c r="M62" s="156" t="s">
        <v>507</v>
      </c>
      <c r="N62" s="166">
        <f>【様式２】被派遣者略歴表!$C$19</f>
        <v>0</v>
      </c>
      <c r="O62" s="156" t="s">
        <v>707</v>
      </c>
      <c r="P62" s="156" t="s">
        <v>524</v>
      </c>
      <c r="Q62" s="158" t="s">
        <v>709</v>
      </c>
      <c r="R62" s="158" t="s">
        <v>710</v>
      </c>
      <c r="S62" s="158" t="s">
        <v>709</v>
      </c>
      <c r="T62" s="158" t="s">
        <v>710</v>
      </c>
    </row>
    <row r="63" spans="1:20" x14ac:dyDescent="0.4">
      <c r="A63" s="102" t="s">
        <v>509</v>
      </c>
      <c r="B63" s="102">
        <f>【様式２】被派遣者略歴表!$C$21</f>
        <v>0</v>
      </c>
      <c r="C63" s="102"/>
      <c r="D63" s="102" t="str">
        <f>IFERROR(IF(VLOOKUP($B63,【様式４】経費計画書!$A$12:$AK$26,計算書!C55,0)=D$2,1,0),"")</f>
        <v/>
      </c>
      <c r="E63" s="102" t="str">
        <f>IF(D63=1,B63&amp;B55&amp;D$2,"")</f>
        <v/>
      </c>
      <c r="F63" s="102" t="str">
        <f>IF(E63="","",COUNTIFS($E$3:E63,E63))</f>
        <v/>
      </c>
      <c r="G63" s="103">
        <f t="shared" si="23"/>
        <v>0</v>
      </c>
      <c r="H63" s="102">
        <f ca="1">SUMIFS(INDIRECT(H55),INDIRECT(D55),H$2,【様式４】経費計画書!$A$12:$A$26,計算書!$B63)</f>
        <v>0</v>
      </c>
      <c r="I63" s="102" t="str">
        <f ca="1">IF(H63=0,"",$B63&amp;B55&amp;H$2)</f>
        <v/>
      </c>
      <c r="J63" s="102">
        <f ca="1">SUMIFS(INDIRECT(H55),INDIRECT(D55),J$2,【様式４】経費計画書!$A$12:$A$26,計算書!$B63)</f>
        <v>0</v>
      </c>
      <c r="K63" s="102" t="str">
        <f ca="1">IF(J63=0,"",B63&amp;B55&amp;J$2)</f>
        <v/>
      </c>
      <c r="M63" s="102" t="s">
        <v>525</v>
      </c>
      <c r="N63" s="167">
        <f>【様式３】実施希望調書!$E$6</f>
        <v>0</v>
      </c>
      <c r="O63" s="102" t="str">
        <f>IF(N63=0,"",N62&amp;N63)</f>
        <v/>
      </c>
      <c r="P63" s="102" t="str">
        <f>IF(O63="","",COUNTIFS($O$3:O63,O63))</f>
        <v/>
      </c>
      <c r="Q63" s="159" t="str">
        <f>IF(P63=1,SUMIFS($H:$H,$I:$I,$O63&amp;"実技"),"")</f>
        <v/>
      </c>
      <c r="R63" s="160">
        <f t="shared" ref="R63:R74" si="24">IF(Q63="",0,IF(Q63*$X$1&gt;=$X$2,$X$2,Q63*$X$1))</f>
        <v>0</v>
      </c>
      <c r="S63" s="159">
        <f>IF($P63=1,SUMIFS($J:$J,$K:$K,$O63&amp;"単労"),0)</f>
        <v>0</v>
      </c>
      <c r="T63" s="160">
        <f>IF(S63=0,0,IF(S63*$Y$1&gt;=$Y$2,$Y$2,S63*$Y$1))</f>
        <v>0</v>
      </c>
    </row>
    <row r="64" spans="1:20" x14ac:dyDescent="0.4">
      <c r="A64" s="102" t="s">
        <v>510</v>
      </c>
      <c r="B64" s="102">
        <f>【様式２】被派遣者略歴表!$C$22</f>
        <v>0</v>
      </c>
      <c r="C64" s="102"/>
      <c r="D64" s="102" t="str">
        <f>IFERROR(IF(VLOOKUP($B64,【様式４】経費計画書!$A$12:$AK$26,計算書!C55,0)=D$2,1,0),"")</f>
        <v/>
      </c>
      <c r="E64" s="102" t="str">
        <f>IF(D64=1,B64&amp;B55&amp;D$2,"")</f>
        <v/>
      </c>
      <c r="F64" s="102" t="str">
        <f>IF(E64="","",COUNTIFS($E$3:E64,E64))</f>
        <v/>
      </c>
      <c r="G64" s="103">
        <f t="shared" si="23"/>
        <v>0</v>
      </c>
      <c r="H64" s="102">
        <f ca="1">SUMIFS(INDIRECT(H55),INDIRECT(D55),H$2,【様式４】経費計画書!$A$12:$A$26,計算書!$B64)</f>
        <v>0</v>
      </c>
      <c r="I64" s="102" t="str">
        <f ca="1">IF(H64=0,"",$B64&amp;B55&amp;H$2)</f>
        <v/>
      </c>
      <c r="J64" s="102">
        <f ca="1">SUMIFS(INDIRECT(H55),INDIRECT(D55),J$2,【様式４】経費計画書!$A$12:$A$26,計算書!$B64)</f>
        <v>0</v>
      </c>
      <c r="K64" s="102" t="str">
        <f ca="1">IF(J64=0,"",B64&amp;B55&amp;J$2)</f>
        <v/>
      </c>
      <c r="M64" s="102" t="s">
        <v>527</v>
      </c>
      <c r="N64" s="167">
        <f>【様式３】実施希望調書!$E$13</f>
        <v>0</v>
      </c>
      <c r="O64" s="102" t="str">
        <f>IF(N64=0,"",N62&amp;N64)</f>
        <v/>
      </c>
      <c r="P64" s="102" t="str">
        <f>IF(O64="","",COUNTIFS($O$3:O64,O64))</f>
        <v/>
      </c>
      <c r="Q64" s="159" t="str">
        <f t="shared" ref="Q64:Q74" si="25">IF(P64=1,SUMIFS(H:H,I:I,O64&amp;"実技"),"")</f>
        <v/>
      </c>
      <c r="R64" s="160">
        <f t="shared" si="24"/>
        <v>0</v>
      </c>
      <c r="S64" s="159">
        <f t="shared" ref="S64:S74" si="26">IF($P64=1,SUMIFS($J:$J,$K:$K,$O64&amp;"単労"),0)</f>
        <v>0</v>
      </c>
      <c r="T64" s="160">
        <f t="shared" ref="T64:T74" si="27">IF(S64=0,0,IF(S64*$Y$1&gt;=$Y$2,$Y$2,S64*$Y$1))</f>
        <v>0</v>
      </c>
    </row>
    <row r="65" spans="1:20" x14ac:dyDescent="0.4">
      <c r="A65" s="102" t="s">
        <v>511</v>
      </c>
      <c r="B65" s="102">
        <f>【様式２】被派遣者略歴表!$C$23</f>
        <v>0</v>
      </c>
      <c r="C65" s="102"/>
      <c r="D65" s="102" t="str">
        <f>IFERROR(IF(VLOOKUP($B65,【様式４】経費計画書!$A$12:$AK$26,計算書!C55,0)=D$2,1,0),"")</f>
        <v/>
      </c>
      <c r="E65" s="102" t="str">
        <f>IF(D65=1,B65&amp;B55&amp;D$2,"")</f>
        <v/>
      </c>
      <c r="F65" s="102" t="str">
        <f>IF(E65="","",COUNTIFS($E$3:E65,E65))</f>
        <v/>
      </c>
      <c r="G65" s="103">
        <f t="shared" si="23"/>
        <v>0</v>
      </c>
      <c r="H65" s="102">
        <f ca="1">SUMIFS(INDIRECT(H55),INDIRECT(D55),H$2,【様式４】経費計画書!$A$12:$A$26,計算書!$B65)</f>
        <v>0</v>
      </c>
      <c r="I65" s="102" t="str">
        <f ca="1">IF(H65=0,"",$B65&amp;B55&amp;H$2)</f>
        <v/>
      </c>
      <c r="J65" s="102">
        <f ca="1">SUMIFS(INDIRECT(H55),INDIRECT(D55),J$2,【様式４】経費計画書!$A$12:$A$26,計算書!$B65)</f>
        <v>0</v>
      </c>
      <c r="K65" s="102" t="str">
        <f ca="1">IF(J65=0,"",B65&amp;B55&amp;J$2)</f>
        <v/>
      </c>
      <c r="M65" s="102" t="s">
        <v>535</v>
      </c>
      <c r="N65" s="167">
        <f>【様式３】実施希望調書!$E$20</f>
        <v>0</v>
      </c>
      <c r="O65" s="102" t="str">
        <f>IF(N65=0,"",N62&amp;N65)</f>
        <v/>
      </c>
      <c r="P65" s="102" t="str">
        <f>IF(O65="","",COUNTIFS($O$3:O65,O65))</f>
        <v/>
      </c>
      <c r="Q65" s="159" t="str">
        <f t="shared" si="25"/>
        <v/>
      </c>
      <c r="R65" s="160">
        <f t="shared" si="24"/>
        <v>0</v>
      </c>
      <c r="S65" s="159">
        <f t="shared" si="26"/>
        <v>0</v>
      </c>
      <c r="T65" s="160">
        <f t="shared" si="27"/>
        <v>0</v>
      </c>
    </row>
    <row r="66" spans="1:20" x14ac:dyDescent="0.4">
      <c r="A66" s="102" t="s">
        <v>512</v>
      </c>
      <c r="B66" s="102">
        <f>【様式２】被派遣者略歴表!$C$24</f>
        <v>0</v>
      </c>
      <c r="C66" s="102"/>
      <c r="D66" s="102" t="str">
        <f>IFERROR(IF(VLOOKUP($B66,【様式４】経費計画書!$A$12:$AK$26,計算書!C55,0)=D$2,1,0),"")</f>
        <v/>
      </c>
      <c r="E66" s="102" t="str">
        <f>IF(D66=1,B66&amp;B55&amp;D$2,"")</f>
        <v/>
      </c>
      <c r="F66" s="102" t="str">
        <f>IF(E66="","",COUNTIFS($E$3:E66,E66))</f>
        <v/>
      </c>
      <c r="G66" s="103">
        <f t="shared" si="23"/>
        <v>0</v>
      </c>
      <c r="H66" s="102">
        <f ca="1">SUMIFS(INDIRECT(H55),INDIRECT(D55),H$2,【様式４】経費計画書!$A$12:$A$26,計算書!$B66)</f>
        <v>0</v>
      </c>
      <c r="I66" s="102" t="str">
        <f ca="1">IF(H66=0,"",$B66&amp;B55&amp;H$2)</f>
        <v/>
      </c>
      <c r="J66" s="102">
        <f ca="1">SUMIFS(INDIRECT(H55),INDIRECT(D55),J$2,【様式４】経費計画書!$A$12:$A$26,計算書!$B66)</f>
        <v>0</v>
      </c>
      <c r="K66" s="102" t="str">
        <f ca="1">IF(J66=0,"",B66&amp;B55&amp;J$2)</f>
        <v/>
      </c>
      <c r="M66" s="102" t="s">
        <v>536</v>
      </c>
      <c r="N66" s="167">
        <f>【様式３】実施希望調書!$E$27</f>
        <v>0</v>
      </c>
      <c r="O66" s="102" t="str">
        <f>IF(N66=0,"",N62&amp;N66)</f>
        <v/>
      </c>
      <c r="P66" s="102" t="str">
        <f>IF(O66="","",COUNTIFS($O$3:O66,O66))</f>
        <v/>
      </c>
      <c r="Q66" s="159" t="str">
        <f t="shared" si="25"/>
        <v/>
      </c>
      <c r="R66" s="160">
        <f t="shared" si="24"/>
        <v>0</v>
      </c>
      <c r="S66" s="159">
        <f t="shared" si="26"/>
        <v>0</v>
      </c>
      <c r="T66" s="160">
        <f t="shared" si="27"/>
        <v>0</v>
      </c>
    </row>
    <row r="67" spans="1:20" x14ac:dyDescent="0.4">
      <c r="A67" s="102" t="s">
        <v>513</v>
      </c>
      <c r="B67" s="102">
        <f>【様式２】被派遣者略歴表!$C$25</f>
        <v>0</v>
      </c>
      <c r="C67" s="102"/>
      <c r="D67" s="102" t="str">
        <f>IFERROR(IF(VLOOKUP($B67,【様式４】経費計画書!$A$12:$AK$26,計算書!C55,0)=D$2,1,0),"")</f>
        <v/>
      </c>
      <c r="E67" s="102" t="str">
        <f>IF(D67=1,B67&amp;B55&amp;D$2,"")</f>
        <v/>
      </c>
      <c r="F67" s="102" t="str">
        <f>IF(E67="","",COUNTIFS($E$3:E67,E67))</f>
        <v/>
      </c>
      <c r="G67" s="103">
        <f t="shared" si="23"/>
        <v>0</v>
      </c>
      <c r="H67" s="102">
        <f ca="1">SUMIFS(INDIRECT(H55),INDIRECT(D55),H$2,【様式４】経費計画書!$A$12:$A$26,計算書!$B67)</f>
        <v>0</v>
      </c>
      <c r="I67" s="102" t="str">
        <f ca="1">IF(H67=0,"",$B67&amp;B55&amp;H$2)</f>
        <v/>
      </c>
      <c r="J67" s="102">
        <f ca="1">SUMIFS(INDIRECT(H55),INDIRECT(D55),J$2,【様式４】経費計画書!$A$12:$A$26,計算書!$B67)</f>
        <v>0</v>
      </c>
      <c r="K67" s="102" t="str">
        <f ca="1">IF(J67=0,"",B67&amp;B55&amp;J$2)</f>
        <v/>
      </c>
      <c r="M67" s="102" t="s">
        <v>539</v>
      </c>
      <c r="N67" s="167">
        <f>【様式３】実施希望調書!$E$34</f>
        <v>0</v>
      </c>
      <c r="O67" s="102" t="str">
        <f>IF(N67=0,"",N62&amp;N67)</f>
        <v/>
      </c>
      <c r="P67" s="102" t="str">
        <f>IF(O67="","",COUNTIFS($O$3:O67,O67))</f>
        <v/>
      </c>
      <c r="Q67" s="159" t="str">
        <f t="shared" si="25"/>
        <v/>
      </c>
      <c r="R67" s="160">
        <f t="shared" si="24"/>
        <v>0</v>
      </c>
      <c r="S67" s="159">
        <f t="shared" si="26"/>
        <v>0</v>
      </c>
      <c r="T67" s="160">
        <f t="shared" si="27"/>
        <v>0</v>
      </c>
    </row>
    <row r="68" spans="1:20" x14ac:dyDescent="0.4">
      <c r="A68" s="102" t="s">
        <v>514</v>
      </c>
      <c r="B68" s="102">
        <f>【様式２】被派遣者略歴表!$C$26</f>
        <v>0</v>
      </c>
      <c r="C68" s="102"/>
      <c r="D68" s="102" t="str">
        <f>IFERROR(IF(VLOOKUP($B68,【様式４】経費計画書!$A$12:$AK$26,計算書!C55,0)=D$2,1,0),"")</f>
        <v/>
      </c>
      <c r="E68" s="102" t="str">
        <f>IF(D68=1,B68&amp;B55&amp;D$2,"")</f>
        <v/>
      </c>
      <c r="F68" s="102" t="str">
        <f>IF(E68="","",COUNTIFS($E$3:E68,E68))</f>
        <v/>
      </c>
      <c r="G68" s="103">
        <f t="shared" si="23"/>
        <v>0</v>
      </c>
      <c r="H68" s="102">
        <f ca="1">SUMIFS(INDIRECT(H55),INDIRECT(D55),H$2,【様式４】経費計画書!$A$12:$A$26,計算書!$B68)</f>
        <v>0</v>
      </c>
      <c r="I68" s="102" t="str">
        <f ca="1">IF(H68=0,"",$B68&amp;B55&amp;H$2)</f>
        <v/>
      </c>
      <c r="J68" s="102">
        <f ca="1">SUMIFS(INDIRECT(H55),INDIRECT(D55),J$2,【様式４】経費計画書!$A$12:$A$26,計算書!$B68)</f>
        <v>0</v>
      </c>
      <c r="K68" s="102" t="str">
        <f ca="1">IF(J68=0,"",B68&amp;B55&amp;J$2)</f>
        <v/>
      </c>
      <c r="M68" s="102" t="s">
        <v>542</v>
      </c>
      <c r="N68" s="167">
        <f>【様式３】実施希望調書!$E$41</f>
        <v>0</v>
      </c>
      <c r="O68" s="102" t="str">
        <f>IF(N68=0,"",N62&amp;N68)</f>
        <v/>
      </c>
      <c r="P68" s="102" t="str">
        <f>IF(O68="","",COUNTIFS($O$3:O68,O68))</f>
        <v/>
      </c>
      <c r="Q68" s="159" t="str">
        <f t="shared" si="25"/>
        <v/>
      </c>
      <c r="R68" s="160">
        <f t="shared" si="24"/>
        <v>0</v>
      </c>
      <c r="S68" s="159">
        <f t="shared" si="26"/>
        <v>0</v>
      </c>
      <c r="T68" s="160">
        <f t="shared" si="27"/>
        <v>0</v>
      </c>
    </row>
    <row r="69" spans="1:20" x14ac:dyDescent="0.4">
      <c r="A69" s="102" t="s">
        <v>515</v>
      </c>
      <c r="B69" s="102">
        <f>【様式２】被派遣者略歴表!$C$27</f>
        <v>0</v>
      </c>
      <c r="C69" s="102"/>
      <c r="D69" s="102" t="str">
        <f>IFERROR(IF(VLOOKUP($B69,【様式４】経費計画書!$A$12:$AK$26,計算書!C55,0)=D$2,1,0),"")</f>
        <v/>
      </c>
      <c r="E69" s="102" t="str">
        <f>IF(D69=1,B69&amp;B55&amp;D$2,"")</f>
        <v/>
      </c>
      <c r="F69" s="102" t="str">
        <f>IF(E69="","",COUNTIFS($E$3:E69,E69))</f>
        <v/>
      </c>
      <c r="G69" s="103">
        <f t="shared" si="23"/>
        <v>0</v>
      </c>
      <c r="H69" s="102">
        <f ca="1">SUMIFS(INDIRECT(H55),INDIRECT(D55),H$2,【様式４】経費計画書!$A$12:$A$26,計算書!$B69)</f>
        <v>0</v>
      </c>
      <c r="I69" s="102" t="str">
        <f ca="1">IF(H69=0,"",$B69&amp;B55&amp;H$2)</f>
        <v/>
      </c>
      <c r="J69" s="102">
        <f ca="1">SUMIFS(INDIRECT(H55),INDIRECT(D55),J$2,【様式４】経費計画書!$A$12:$A$26,計算書!$B69)</f>
        <v>0</v>
      </c>
      <c r="K69" s="102" t="str">
        <f ca="1">IF(J69=0,"",B69&amp;B55&amp;J$2)</f>
        <v/>
      </c>
      <c r="M69" s="102" t="s">
        <v>545</v>
      </c>
      <c r="N69" s="167">
        <f>【様式３】実施希望調書!$E$48</f>
        <v>0</v>
      </c>
      <c r="O69" s="102" t="str">
        <f>IF(N69=0,"",N62&amp;N69)</f>
        <v/>
      </c>
      <c r="P69" s="102" t="str">
        <f>IF(O69="","",COUNTIFS($O$3:O69,O69))</f>
        <v/>
      </c>
      <c r="Q69" s="159" t="str">
        <f t="shared" si="25"/>
        <v/>
      </c>
      <c r="R69" s="160">
        <f t="shared" si="24"/>
        <v>0</v>
      </c>
      <c r="S69" s="159">
        <f t="shared" si="26"/>
        <v>0</v>
      </c>
      <c r="T69" s="160">
        <f t="shared" si="27"/>
        <v>0</v>
      </c>
    </row>
    <row r="70" spans="1:20" x14ac:dyDescent="0.4">
      <c r="A70" s="102" t="s">
        <v>516</v>
      </c>
      <c r="B70" s="102">
        <f>【様式２】被派遣者略歴表!$C$28</f>
        <v>0</v>
      </c>
      <c r="C70" s="102"/>
      <c r="D70" s="102" t="str">
        <f>IFERROR(IF(VLOOKUP($B70,【様式４】経費計画書!$A$12:$AK$26,計算書!C55,0)=D$2,1,0),"")</f>
        <v/>
      </c>
      <c r="E70" s="102" t="str">
        <f>IF(D70=1,B70&amp;B55&amp;D$2,"")</f>
        <v/>
      </c>
      <c r="F70" s="102" t="str">
        <f>IF(E70="","",COUNTIFS($E$3:E70,E70))</f>
        <v/>
      </c>
      <c r="G70" s="103">
        <f t="shared" si="23"/>
        <v>0</v>
      </c>
      <c r="H70" s="102">
        <f ca="1">SUMIFS(INDIRECT(H55),INDIRECT(D55),H$2,【様式４】経費計画書!$A$12:$A$26,計算書!$B70)</f>
        <v>0</v>
      </c>
      <c r="I70" s="102" t="str">
        <f ca="1">IF(H70=0,"",$B70&amp;B55&amp;H$2)</f>
        <v/>
      </c>
      <c r="J70" s="102">
        <f ca="1">SUMIFS(INDIRECT(H55),INDIRECT(D55),J$2,【様式４】経費計画書!$A$12:$A$26,計算書!$B70)</f>
        <v>0</v>
      </c>
      <c r="K70" s="102" t="str">
        <f ca="1">IF(J70=0,"",B70&amp;B55&amp;J$2)</f>
        <v/>
      </c>
      <c r="M70" s="102" t="s">
        <v>548</v>
      </c>
      <c r="N70" s="167">
        <f>【様式３】実施希望調書!$E$55</f>
        <v>0</v>
      </c>
      <c r="O70" s="102" t="str">
        <f>IF(N70=0,"",N62&amp;N70)</f>
        <v/>
      </c>
      <c r="P70" s="102" t="str">
        <f>IF(O70="","",COUNTIFS($O$3:O70,O70))</f>
        <v/>
      </c>
      <c r="Q70" s="159" t="str">
        <f t="shared" si="25"/>
        <v/>
      </c>
      <c r="R70" s="160">
        <f t="shared" si="24"/>
        <v>0</v>
      </c>
      <c r="S70" s="159">
        <f t="shared" si="26"/>
        <v>0</v>
      </c>
      <c r="T70" s="160">
        <f t="shared" si="27"/>
        <v>0</v>
      </c>
    </row>
    <row r="71" spans="1:20" x14ac:dyDescent="0.4">
      <c r="A71" s="102" t="s">
        <v>517</v>
      </c>
      <c r="B71" s="102">
        <f>【様式２】被派遣者略歴表!$C$29</f>
        <v>0</v>
      </c>
      <c r="C71" s="102"/>
      <c r="D71" s="102" t="str">
        <f>IFERROR(IF(VLOOKUP($B71,【様式４】経費計画書!$A$12:$AK$26,計算書!C55,0)=D$2,1,0),"")</f>
        <v/>
      </c>
      <c r="E71" s="102" t="str">
        <f>IF(D71=1,B71&amp;B55&amp;D$2,"")</f>
        <v/>
      </c>
      <c r="F71" s="102" t="str">
        <f>IF(E71="","",COUNTIFS($E$3:E71,E71))</f>
        <v/>
      </c>
      <c r="G71" s="103">
        <f t="shared" si="23"/>
        <v>0</v>
      </c>
      <c r="H71" s="102">
        <f ca="1">SUMIFS(INDIRECT(H55),INDIRECT(D55),H$2,【様式４】経費計画書!$A$12:$A$26,計算書!$B71)</f>
        <v>0</v>
      </c>
      <c r="I71" s="102" t="str">
        <f ca="1">IF(H71=0,"",$B71&amp;B55&amp;H$2)</f>
        <v/>
      </c>
      <c r="J71" s="102">
        <f ca="1">SUMIFS(INDIRECT(H55),INDIRECT(D55),J$2,【様式４】経費計画書!$A$12:$A$26,計算書!$B71)</f>
        <v>0</v>
      </c>
      <c r="K71" s="102" t="str">
        <f ca="1">IF(J71=0,"",B71&amp;B55&amp;J$2)</f>
        <v/>
      </c>
      <c r="M71" s="102" t="s">
        <v>551</v>
      </c>
      <c r="N71" s="167">
        <f>【様式３】実施希望調書!$E$62</f>
        <v>0</v>
      </c>
      <c r="O71" s="102" t="str">
        <f>IF(N71=0,"",N62&amp;N71)</f>
        <v/>
      </c>
      <c r="P71" s="102" t="str">
        <f>IF(O71="","",COUNTIFS($O$3:O71,O71))</f>
        <v/>
      </c>
      <c r="Q71" s="159" t="str">
        <f t="shared" si="25"/>
        <v/>
      </c>
      <c r="R71" s="160">
        <f t="shared" si="24"/>
        <v>0</v>
      </c>
      <c r="S71" s="159">
        <f t="shared" si="26"/>
        <v>0</v>
      </c>
      <c r="T71" s="160">
        <f t="shared" si="27"/>
        <v>0</v>
      </c>
    </row>
    <row r="72" spans="1:20" x14ac:dyDescent="0.4">
      <c r="M72" s="102" t="s">
        <v>554</v>
      </c>
      <c r="N72" s="167">
        <f>【様式３】実施希望調書!$E$69</f>
        <v>0</v>
      </c>
      <c r="O72" s="102" t="str">
        <f>IF(N72=0,"",N62&amp;N72)</f>
        <v/>
      </c>
      <c r="P72" s="102" t="str">
        <f>IF(O72="","",COUNTIFS($O$3:O72,O72))</f>
        <v/>
      </c>
      <c r="Q72" s="159" t="str">
        <f t="shared" si="25"/>
        <v/>
      </c>
      <c r="R72" s="160">
        <f t="shared" si="24"/>
        <v>0</v>
      </c>
      <c r="S72" s="159">
        <f t="shared" si="26"/>
        <v>0</v>
      </c>
      <c r="T72" s="160">
        <f t="shared" si="27"/>
        <v>0</v>
      </c>
    </row>
    <row r="73" spans="1:20" x14ac:dyDescent="0.4">
      <c r="A73" s="92" t="s">
        <v>539</v>
      </c>
      <c r="B73" s="93" t="str">
        <f>【様式４】経費計画書!N$11</f>
        <v/>
      </c>
      <c r="C73" s="94">
        <f>C55+3</f>
        <v>14</v>
      </c>
      <c r="D73" s="96" t="s">
        <v>540</v>
      </c>
      <c r="E73" s="78"/>
      <c r="F73" s="78"/>
      <c r="G73" s="87"/>
      <c r="H73" s="96" t="s">
        <v>541</v>
      </c>
      <c r="I73" s="78"/>
      <c r="J73" s="78"/>
      <c r="K73" s="78"/>
      <c r="M73" s="102" t="s">
        <v>557</v>
      </c>
      <c r="N73" s="167">
        <f>【様式３】実施希望調書!$E$76</f>
        <v>0</v>
      </c>
      <c r="O73" s="102" t="str">
        <f>IF(N73=0,"",N62&amp;N73)</f>
        <v/>
      </c>
      <c r="P73" s="102" t="str">
        <f>IF(O73="","",COUNTIFS($O$3:O73,O73))</f>
        <v/>
      </c>
      <c r="Q73" s="159" t="str">
        <f t="shared" si="25"/>
        <v/>
      </c>
      <c r="R73" s="160">
        <f t="shared" si="24"/>
        <v>0</v>
      </c>
      <c r="S73" s="159">
        <f t="shared" si="26"/>
        <v>0</v>
      </c>
      <c r="T73" s="160">
        <f t="shared" si="27"/>
        <v>0</v>
      </c>
    </row>
    <row r="74" spans="1:20" x14ac:dyDescent="0.4">
      <c r="A74" s="91"/>
      <c r="B74" s="97"/>
      <c r="C74" s="95"/>
      <c r="D74" s="98" t="s">
        <v>519</v>
      </c>
      <c r="E74" s="98" t="s">
        <v>523</v>
      </c>
      <c r="F74" s="98" t="s">
        <v>524</v>
      </c>
      <c r="G74" s="99" t="s">
        <v>522</v>
      </c>
      <c r="H74" s="100" t="s">
        <v>520</v>
      </c>
      <c r="I74" s="100" t="s">
        <v>523</v>
      </c>
      <c r="J74" s="101" t="s">
        <v>521</v>
      </c>
      <c r="K74" s="101" t="s">
        <v>523</v>
      </c>
      <c r="M74" s="102" t="s">
        <v>560</v>
      </c>
      <c r="N74" s="167">
        <f>【様式３】実施希望調書!$E$83</f>
        <v>0</v>
      </c>
      <c r="O74" s="102" t="str">
        <f>IF(N74=0,"",N62&amp;N74)</f>
        <v/>
      </c>
      <c r="P74" s="102" t="str">
        <f>IF(O74="","",COUNTIFS($O$3:O74,O74))</f>
        <v/>
      </c>
      <c r="Q74" s="159" t="str">
        <f t="shared" si="25"/>
        <v/>
      </c>
      <c r="R74" s="160">
        <f t="shared" si="24"/>
        <v>0</v>
      </c>
      <c r="S74" s="159">
        <f t="shared" si="26"/>
        <v>0</v>
      </c>
      <c r="T74" s="160">
        <f t="shared" si="27"/>
        <v>0</v>
      </c>
    </row>
    <row r="75" spans="1:20" x14ac:dyDescent="0.4">
      <c r="A75" s="102" t="s">
        <v>503</v>
      </c>
      <c r="B75" s="102">
        <f>【様式２】被派遣者略歴表!$C$15</f>
        <v>0</v>
      </c>
      <c r="C75" s="102"/>
      <c r="D75" s="102" t="str">
        <f>IFERROR(IF(VLOOKUP($B75,【様式４】経費計画書!$A$12:$AK$26,計算書!C73,0)=D$2,1,0),"")</f>
        <v/>
      </c>
      <c r="E75" s="102" t="str">
        <f>IF(D75=1,B75&amp;B73&amp;D$2,"")</f>
        <v/>
      </c>
      <c r="F75" s="102" t="str">
        <f>IF(E75="","",COUNTIFS($E$3:E75,E75))</f>
        <v/>
      </c>
      <c r="G75" s="103">
        <f>IF(F75=1,35650*1,0)</f>
        <v>0</v>
      </c>
      <c r="H75" s="102">
        <f ca="1">SUMIFS(INDIRECT(H73),INDIRECT(D73),H$2,【様式４】経費計画書!$A$12:$A$26,計算書!$B75)</f>
        <v>0</v>
      </c>
      <c r="I75" s="102" t="str">
        <f ca="1">IF(H75=0,"",$B75&amp;B73&amp;H$2)</f>
        <v/>
      </c>
      <c r="J75" s="102">
        <f ca="1">SUMIFS(INDIRECT(H73),INDIRECT(D73),J$2,【様式４】経費計画書!$A$12:$A$26,計算書!$B75)</f>
        <v>0</v>
      </c>
      <c r="K75" s="102" t="str">
        <f ca="1">IF(J75=0,"",B75&amp;B73&amp;J$2)</f>
        <v/>
      </c>
      <c r="M75" s="155"/>
      <c r="N75" s="168"/>
      <c r="P75" s="155"/>
      <c r="Q75" s="157">
        <f>N62</f>
        <v>0</v>
      </c>
      <c r="R75" s="162">
        <f>SUM(R63:R74)</f>
        <v>0</v>
      </c>
      <c r="T75" s="162">
        <f>SUM(T63:T74)</f>
        <v>0</v>
      </c>
    </row>
    <row r="76" spans="1:20" x14ac:dyDescent="0.4">
      <c r="A76" s="102" t="s">
        <v>504</v>
      </c>
      <c r="B76" s="102">
        <f>【様式２】被派遣者略歴表!$C$16</f>
        <v>0</v>
      </c>
      <c r="C76" s="102"/>
      <c r="D76" s="102" t="str">
        <f>IFERROR(IF(VLOOKUP($B76,【様式４】経費計画書!$A$12:$AK$26,計算書!C73,0)=D$2,1,0),"")</f>
        <v/>
      </c>
      <c r="E76" s="102" t="str">
        <f>IF(D76=1,B76&amp;B73&amp;D$2,"")</f>
        <v/>
      </c>
      <c r="F76" s="102" t="str">
        <f>IF(E76="","",COUNTIFS($E$3:E76,E76))</f>
        <v/>
      </c>
      <c r="G76" s="103">
        <f t="shared" ref="G76:G89" si="28">IF(F76=1,35650*1,0)</f>
        <v>0</v>
      </c>
      <c r="H76" s="102">
        <f ca="1">SUMIFS(INDIRECT(H73),INDIRECT(D73),H$2,【様式４】経費計画書!$A$12:$A$26,計算書!$B76)</f>
        <v>0</v>
      </c>
      <c r="I76" s="102" t="str">
        <f ca="1">IF(H76=0,"",$B76&amp;B73&amp;H$2)</f>
        <v/>
      </c>
      <c r="J76" s="102">
        <f ca="1">SUMIFS(INDIRECT(H73),INDIRECT(D73),J$2,【様式４】経費計画書!$A$12:$A$26,計算書!$B76)</f>
        <v>0</v>
      </c>
      <c r="K76" s="102" t="str">
        <f ca="1">IF(J76=0,"",B76&amp;B73&amp;J$2)</f>
        <v/>
      </c>
    </row>
    <row r="77" spans="1:20" x14ac:dyDescent="0.4">
      <c r="A77" s="102" t="s">
        <v>505</v>
      </c>
      <c r="B77" s="102">
        <f>【様式２】被派遣者略歴表!$C$17</f>
        <v>0</v>
      </c>
      <c r="C77" s="102"/>
      <c r="D77" s="102" t="str">
        <f>IFERROR(IF(VLOOKUP($B77,【様式４】経費計画書!$A$12:$AK$26,計算書!C73,0)=D$2,1,0),"")</f>
        <v/>
      </c>
      <c r="E77" s="102" t="str">
        <f>IF(D77=1,B77&amp;B73&amp;D$2,"")</f>
        <v/>
      </c>
      <c r="F77" s="102" t="str">
        <f>IF(E77="","",COUNTIFS($E$3:E77,E77))</f>
        <v/>
      </c>
      <c r="G77" s="103">
        <f t="shared" si="28"/>
        <v>0</v>
      </c>
      <c r="H77" s="102">
        <f ca="1">SUMIFS(INDIRECT(H73),INDIRECT(D73),H$2,【様式４】経費計画書!$A$12:$A$26,計算書!$B77)</f>
        <v>0</v>
      </c>
      <c r="I77" s="102" t="str">
        <f ca="1">IF(H77=0,"",$B77&amp;B73&amp;H$2)</f>
        <v/>
      </c>
      <c r="J77" s="102">
        <f ca="1">SUMIFS(INDIRECT(H73),INDIRECT(D73),J$2,【様式４】経費計画書!$A$12:$A$26,計算書!$B77)</f>
        <v>0</v>
      </c>
      <c r="K77" s="102" t="str">
        <f ca="1">IF(J77=0,"",B77&amp;B73&amp;J$2)</f>
        <v/>
      </c>
      <c r="M77" s="156" t="s">
        <v>508</v>
      </c>
      <c r="N77" s="166">
        <f>【様式２】被派遣者略歴表!$C$20</f>
        <v>0</v>
      </c>
      <c r="O77" s="156" t="s">
        <v>707</v>
      </c>
      <c r="P77" s="156" t="s">
        <v>524</v>
      </c>
      <c r="Q77" s="158" t="s">
        <v>709</v>
      </c>
      <c r="R77" s="158" t="s">
        <v>710</v>
      </c>
      <c r="S77" s="158" t="s">
        <v>709</v>
      </c>
      <c r="T77" s="158" t="s">
        <v>710</v>
      </c>
    </row>
    <row r="78" spans="1:20" x14ac:dyDescent="0.4">
      <c r="A78" s="102" t="s">
        <v>506</v>
      </c>
      <c r="B78" s="102">
        <f>【様式２】被派遣者略歴表!$C$18</f>
        <v>0</v>
      </c>
      <c r="C78" s="102"/>
      <c r="D78" s="102" t="str">
        <f>IFERROR(IF(VLOOKUP($B78,【様式４】経費計画書!$A$12:$AK$26,計算書!C73,0)=D$2,1,0),"")</f>
        <v/>
      </c>
      <c r="E78" s="102" t="str">
        <f>IF(D78=1,B78&amp;B73&amp;D$2,"")</f>
        <v/>
      </c>
      <c r="F78" s="102" t="str">
        <f>IF(E78="","",COUNTIFS($E$3:E78,E78))</f>
        <v/>
      </c>
      <c r="G78" s="103">
        <f t="shared" si="28"/>
        <v>0</v>
      </c>
      <c r="H78" s="102">
        <f ca="1">SUMIFS(INDIRECT(H73),INDIRECT(D73),H$2,【様式４】経費計画書!$A$12:$A$26,計算書!$B78)</f>
        <v>0</v>
      </c>
      <c r="I78" s="102" t="str">
        <f ca="1">IF(H78=0,"",$B78&amp;B73&amp;H$2)</f>
        <v/>
      </c>
      <c r="J78" s="102">
        <f ca="1">SUMIFS(INDIRECT(H73),INDIRECT(D73),J$2,【様式４】経費計画書!$A$12:$A$26,計算書!$B78)</f>
        <v>0</v>
      </c>
      <c r="K78" s="102" t="str">
        <f ca="1">IF(J78=0,"",B78&amp;B73&amp;J$2)</f>
        <v/>
      </c>
      <c r="M78" s="102" t="s">
        <v>525</v>
      </c>
      <c r="N78" s="167">
        <f>【様式３】実施希望調書!$E$6</f>
        <v>0</v>
      </c>
      <c r="O78" s="102" t="str">
        <f>IF(N78=0,"",N77&amp;N78)</f>
        <v/>
      </c>
      <c r="P78" s="102" t="str">
        <f>IF(O78="","",COUNTIFS($O$3:O78,O78))</f>
        <v/>
      </c>
      <c r="Q78" s="159" t="str">
        <f>IF(P78=1,SUMIFS($H:$H,$I:$I,$O78&amp;"実技"),"")</f>
        <v/>
      </c>
      <c r="R78" s="160">
        <f t="shared" ref="R78:R89" si="29">IF(Q78="",0,IF(Q78*$X$1&gt;=$X$2,$X$2,Q78*$X$1))</f>
        <v>0</v>
      </c>
      <c r="S78" s="159">
        <f>IF($P78=1,SUMIFS($J:$J,$K:$K,$O78&amp;"単労"),0)</f>
        <v>0</v>
      </c>
      <c r="T78" s="160">
        <f>IF(S78=0,0,IF(S78*$Y$1&gt;=$Y$2,$Y$2,S78*$Y$1))</f>
        <v>0</v>
      </c>
    </row>
    <row r="79" spans="1:20" x14ac:dyDescent="0.4">
      <c r="A79" s="102" t="s">
        <v>507</v>
      </c>
      <c r="B79" s="102">
        <f>【様式２】被派遣者略歴表!$C$19</f>
        <v>0</v>
      </c>
      <c r="C79" s="102"/>
      <c r="D79" s="102" t="str">
        <f>IFERROR(IF(VLOOKUP($B79,【様式４】経費計画書!$A$12:$AK$26,計算書!C73,0)=D$2,1,0),"")</f>
        <v/>
      </c>
      <c r="E79" s="102" t="str">
        <f>IF(D79=1,B79&amp;B73&amp;D$2,"")</f>
        <v/>
      </c>
      <c r="F79" s="102" t="str">
        <f>IF(E79="","",COUNTIFS($E$3:E79,E79))</f>
        <v/>
      </c>
      <c r="G79" s="103">
        <f t="shared" si="28"/>
        <v>0</v>
      </c>
      <c r="H79" s="102">
        <f ca="1">SUMIFS(INDIRECT(H73),INDIRECT(D73),H$2,【様式４】経費計画書!$A$12:$A$26,計算書!$B79)</f>
        <v>0</v>
      </c>
      <c r="I79" s="102" t="str">
        <f ca="1">IF(H79=0,"",$B79&amp;B73&amp;H$2)</f>
        <v/>
      </c>
      <c r="J79" s="102">
        <f ca="1">SUMIFS(INDIRECT(H73),INDIRECT(D73),J$2,【様式４】経費計画書!$A$12:$A$26,計算書!$B79)</f>
        <v>0</v>
      </c>
      <c r="K79" s="102" t="str">
        <f ca="1">IF(J79=0,"",B79&amp;B73&amp;J$2)</f>
        <v/>
      </c>
      <c r="M79" s="102" t="s">
        <v>527</v>
      </c>
      <c r="N79" s="167">
        <f>【様式３】実施希望調書!$E$13</f>
        <v>0</v>
      </c>
      <c r="O79" s="102" t="str">
        <f>IF(N79=0,"",N77&amp;N79)</f>
        <v/>
      </c>
      <c r="P79" s="102" t="str">
        <f>IF(O79="","",COUNTIFS($O$3:O79,O79))</f>
        <v/>
      </c>
      <c r="Q79" s="159" t="str">
        <f t="shared" ref="Q79:Q89" si="30">IF(P79=1,SUMIFS(H:H,I:I,O79&amp;"実技"),"")</f>
        <v/>
      </c>
      <c r="R79" s="160">
        <f t="shared" si="29"/>
        <v>0</v>
      </c>
      <c r="S79" s="159">
        <f t="shared" ref="S79:S89" si="31">IF($P79=1,SUMIFS($J:$J,$K:$K,$O79&amp;"単労"),0)</f>
        <v>0</v>
      </c>
      <c r="T79" s="160">
        <f t="shared" ref="T79:T89" si="32">IF(S79=0,0,IF(S79*$Y$1&gt;=$Y$2,$Y$2,S79*$Y$1))</f>
        <v>0</v>
      </c>
    </row>
    <row r="80" spans="1:20" x14ac:dyDescent="0.4">
      <c r="A80" s="102" t="s">
        <v>508</v>
      </c>
      <c r="B80" s="102">
        <f>【様式２】被派遣者略歴表!$C$20</f>
        <v>0</v>
      </c>
      <c r="C80" s="102"/>
      <c r="D80" s="102" t="str">
        <f>IFERROR(IF(VLOOKUP($B80,【様式４】経費計画書!$A$12:$AK$26,計算書!C73,0)=D$2,1,0),"")</f>
        <v/>
      </c>
      <c r="E80" s="102" t="str">
        <f>IF(D80=1,B80&amp;B73&amp;D$2,"")</f>
        <v/>
      </c>
      <c r="F80" s="102" t="str">
        <f>IF(E80="","",COUNTIFS($E$3:E80,E80))</f>
        <v/>
      </c>
      <c r="G80" s="103">
        <f t="shared" si="28"/>
        <v>0</v>
      </c>
      <c r="H80" s="102">
        <f ca="1">SUMIFS(INDIRECT(H73),INDIRECT(D73),H$2,【様式４】経費計画書!$A$12:$A$26,計算書!$B80)</f>
        <v>0</v>
      </c>
      <c r="I80" s="102" t="str">
        <f ca="1">IF(H80=0,"",$B80&amp;B73&amp;H$2)</f>
        <v/>
      </c>
      <c r="J80" s="102">
        <f ca="1">SUMIFS(INDIRECT(H73),INDIRECT(D73),J$2,【様式４】経費計画書!$A$12:$A$26,計算書!$B80)</f>
        <v>0</v>
      </c>
      <c r="K80" s="102" t="str">
        <f ca="1">IF(J80=0,"",B80&amp;B73&amp;J$2)</f>
        <v/>
      </c>
      <c r="M80" s="102" t="s">
        <v>535</v>
      </c>
      <c r="N80" s="167">
        <f>【様式３】実施希望調書!$E$20</f>
        <v>0</v>
      </c>
      <c r="O80" s="102" t="str">
        <f>IF(N80=0,"",N77&amp;N80)</f>
        <v/>
      </c>
      <c r="P80" s="102" t="str">
        <f>IF(O80="","",COUNTIFS($O$3:O80,O80))</f>
        <v/>
      </c>
      <c r="Q80" s="159" t="str">
        <f t="shared" si="30"/>
        <v/>
      </c>
      <c r="R80" s="160">
        <f t="shared" si="29"/>
        <v>0</v>
      </c>
      <c r="S80" s="159">
        <f t="shared" si="31"/>
        <v>0</v>
      </c>
      <c r="T80" s="160">
        <f t="shared" si="32"/>
        <v>0</v>
      </c>
    </row>
    <row r="81" spans="1:20" x14ac:dyDescent="0.4">
      <c r="A81" s="102" t="s">
        <v>509</v>
      </c>
      <c r="B81" s="102">
        <f>【様式２】被派遣者略歴表!$C$21</f>
        <v>0</v>
      </c>
      <c r="C81" s="102"/>
      <c r="D81" s="102" t="str">
        <f>IFERROR(IF(VLOOKUP($B81,【様式４】経費計画書!$A$12:$AK$26,計算書!C73,0)=D$2,1,0),"")</f>
        <v/>
      </c>
      <c r="E81" s="102" t="str">
        <f>IF(D81=1,B81&amp;B73&amp;D$2,"")</f>
        <v/>
      </c>
      <c r="F81" s="102" t="str">
        <f>IF(E81="","",COUNTIFS($E$3:E81,E81))</f>
        <v/>
      </c>
      <c r="G81" s="103">
        <f t="shared" si="28"/>
        <v>0</v>
      </c>
      <c r="H81" s="102">
        <f ca="1">SUMIFS(INDIRECT(H73),INDIRECT(D73),H$2,【様式４】経費計画書!$A$12:$A$26,計算書!$B81)</f>
        <v>0</v>
      </c>
      <c r="I81" s="102" t="str">
        <f ca="1">IF(H81=0,"",$B81&amp;B73&amp;H$2)</f>
        <v/>
      </c>
      <c r="J81" s="102">
        <f ca="1">SUMIFS(INDIRECT(H73),INDIRECT(D73),J$2,【様式４】経費計画書!$A$12:$A$26,計算書!$B81)</f>
        <v>0</v>
      </c>
      <c r="K81" s="102" t="str">
        <f ca="1">IF(J81=0,"",B81&amp;B73&amp;J$2)</f>
        <v/>
      </c>
      <c r="M81" s="102" t="s">
        <v>536</v>
      </c>
      <c r="N81" s="167">
        <f>【様式３】実施希望調書!$E$27</f>
        <v>0</v>
      </c>
      <c r="O81" s="102" t="str">
        <f>IF(N81=0,"",N77&amp;N81)</f>
        <v/>
      </c>
      <c r="P81" s="102" t="str">
        <f>IF(O81="","",COUNTIFS($O$3:O81,O81))</f>
        <v/>
      </c>
      <c r="Q81" s="159" t="str">
        <f t="shared" si="30"/>
        <v/>
      </c>
      <c r="R81" s="160">
        <f t="shared" si="29"/>
        <v>0</v>
      </c>
      <c r="S81" s="159">
        <f t="shared" si="31"/>
        <v>0</v>
      </c>
      <c r="T81" s="160">
        <f t="shared" si="32"/>
        <v>0</v>
      </c>
    </row>
    <row r="82" spans="1:20" x14ac:dyDescent="0.4">
      <c r="A82" s="102" t="s">
        <v>510</v>
      </c>
      <c r="B82" s="102">
        <f>【様式２】被派遣者略歴表!$C$22</f>
        <v>0</v>
      </c>
      <c r="C82" s="102"/>
      <c r="D82" s="102" t="str">
        <f>IFERROR(IF(VLOOKUP($B82,【様式４】経費計画書!$A$12:$AK$26,計算書!C73,0)=D$2,1,0),"")</f>
        <v/>
      </c>
      <c r="E82" s="102" t="str">
        <f>IF(D82=1,B82&amp;B73&amp;D$2,"")</f>
        <v/>
      </c>
      <c r="F82" s="102" t="str">
        <f>IF(E82="","",COUNTIFS($E$3:E82,E82))</f>
        <v/>
      </c>
      <c r="G82" s="103">
        <f t="shared" si="28"/>
        <v>0</v>
      </c>
      <c r="H82" s="102">
        <f ca="1">SUMIFS(INDIRECT(H73),INDIRECT(D73),H$2,【様式４】経費計画書!$A$12:$A$26,計算書!$B82)</f>
        <v>0</v>
      </c>
      <c r="I82" s="102" t="str">
        <f ca="1">IF(H82=0,"",$B82&amp;B73&amp;H$2)</f>
        <v/>
      </c>
      <c r="J82" s="102">
        <f ca="1">SUMIFS(INDIRECT(H73),INDIRECT(D73),J$2,【様式４】経費計画書!$A$12:$A$26,計算書!$B82)</f>
        <v>0</v>
      </c>
      <c r="K82" s="102" t="str">
        <f ca="1">IF(J82=0,"",B82&amp;B73&amp;J$2)</f>
        <v/>
      </c>
      <c r="M82" s="102" t="s">
        <v>539</v>
      </c>
      <c r="N82" s="167">
        <f>【様式３】実施希望調書!$E$34</f>
        <v>0</v>
      </c>
      <c r="O82" s="102" t="str">
        <f>IF(N82=0,"",N77&amp;N82)</f>
        <v/>
      </c>
      <c r="P82" s="102" t="str">
        <f>IF(O82="","",COUNTIFS($O$3:O82,O82))</f>
        <v/>
      </c>
      <c r="Q82" s="159" t="str">
        <f t="shared" si="30"/>
        <v/>
      </c>
      <c r="R82" s="160">
        <f t="shared" si="29"/>
        <v>0</v>
      </c>
      <c r="S82" s="159">
        <f t="shared" si="31"/>
        <v>0</v>
      </c>
      <c r="T82" s="160">
        <f t="shared" si="32"/>
        <v>0</v>
      </c>
    </row>
    <row r="83" spans="1:20" x14ac:dyDescent="0.4">
      <c r="A83" s="102" t="s">
        <v>511</v>
      </c>
      <c r="B83" s="102">
        <f>【様式２】被派遣者略歴表!$C$23</f>
        <v>0</v>
      </c>
      <c r="C83" s="102"/>
      <c r="D83" s="102" t="str">
        <f>IFERROR(IF(VLOOKUP($B83,【様式４】経費計画書!$A$12:$AK$26,計算書!C73,0)=D$2,1,0),"")</f>
        <v/>
      </c>
      <c r="E83" s="102" t="str">
        <f>IF(D83=1,B83&amp;B73&amp;D$2,"")</f>
        <v/>
      </c>
      <c r="F83" s="102" t="str">
        <f>IF(E83="","",COUNTIFS($E$3:E83,E83))</f>
        <v/>
      </c>
      <c r="G83" s="103">
        <f t="shared" si="28"/>
        <v>0</v>
      </c>
      <c r="H83" s="102">
        <f ca="1">SUMIFS(INDIRECT(H73),INDIRECT(D73),H$2,【様式４】経費計画書!$A$12:$A$26,計算書!$B83)</f>
        <v>0</v>
      </c>
      <c r="I83" s="102" t="str">
        <f ca="1">IF(H83=0,"",$B83&amp;B73&amp;H$2)</f>
        <v/>
      </c>
      <c r="J83" s="102">
        <f ca="1">SUMIFS(INDIRECT(H73),INDIRECT(D73),J$2,【様式４】経費計画書!$A$12:$A$26,計算書!$B83)</f>
        <v>0</v>
      </c>
      <c r="K83" s="102" t="str">
        <f ca="1">IF(J83=0,"",B83&amp;B73&amp;J$2)</f>
        <v/>
      </c>
      <c r="M83" s="102" t="s">
        <v>542</v>
      </c>
      <c r="N83" s="167">
        <f>【様式３】実施希望調書!$E$41</f>
        <v>0</v>
      </c>
      <c r="O83" s="102" t="str">
        <f>IF(N83=0,"",N77&amp;N83)</f>
        <v/>
      </c>
      <c r="P83" s="102" t="str">
        <f>IF(O83="","",COUNTIFS($O$3:O83,O83))</f>
        <v/>
      </c>
      <c r="Q83" s="159" t="str">
        <f t="shared" si="30"/>
        <v/>
      </c>
      <c r="R83" s="160">
        <f t="shared" si="29"/>
        <v>0</v>
      </c>
      <c r="S83" s="159">
        <f t="shared" si="31"/>
        <v>0</v>
      </c>
      <c r="T83" s="160">
        <f t="shared" si="32"/>
        <v>0</v>
      </c>
    </row>
    <row r="84" spans="1:20" x14ac:dyDescent="0.4">
      <c r="A84" s="102" t="s">
        <v>512</v>
      </c>
      <c r="B84" s="102">
        <f>【様式２】被派遣者略歴表!$C$24</f>
        <v>0</v>
      </c>
      <c r="C84" s="102"/>
      <c r="D84" s="102" t="str">
        <f>IFERROR(IF(VLOOKUP($B84,【様式４】経費計画書!$A$12:$AK$26,計算書!C73,0)=D$2,1,0),"")</f>
        <v/>
      </c>
      <c r="E84" s="102" t="str">
        <f>IF(D84=1,B84&amp;B73&amp;D$2,"")</f>
        <v/>
      </c>
      <c r="F84" s="102" t="str">
        <f>IF(E84="","",COUNTIFS($E$3:E84,E84))</f>
        <v/>
      </c>
      <c r="G84" s="103">
        <f t="shared" si="28"/>
        <v>0</v>
      </c>
      <c r="H84" s="102">
        <f ca="1">SUMIFS(INDIRECT(H73),INDIRECT(D73),H$2,【様式４】経費計画書!$A$12:$A$26,計算書!$B84)</f>
        <v>0</v>
      </c>
      <c r="I84" s="102" t="str">
        <f ca="1">IF(H84=0,"",$B84&amp;B73&amp;H$2)</f>
        <v/>
      </c>
      <c r="J84" s="102">
        <f ca="1">SUMIFS(INDIRECT(H73),INDIRECT(D73),J$2,【様式４】経費計画書!$A$12:$A$26,計算書!$B84)</f>
        <v>0</v>
      </c>
      <c r="K84" s="102" t="str">
        <f ca="1">IF(J84=0,"",B84&amp;B73&amp;J$2)</f>
        <v/>
      </c>
      <c r="M84" s="102" t="s">
        <v>545</v>
      </c>
      <c r="N84" s="167">
        <f>【様式３】実施希望調書!$E$48</f>
        <v>0</v>
      </c>
      <c r="O84" s="102" t="str">
        <f>IF(N84=0,"",N77&amp;N84)</f>
        <v/>
      </c>
      <c r="P84" s="102" t="str">
        <f>IF(O84="","",COUNTIFS($O$3:O84,O84))</f>
        <v/>
      </c>
      <c r="Q84" s="159" t="str">
        <f t="shared" si="30"/>
        <v/>
      </c>
      <c r="R84" s="160">
        <f t="shared" si="29"/>
        <v>0</v>
      </c>
      <c r="S84" s="159">
        <f t="shared" si="31"/>
        <v>0</v>
      </c>
      <c r="T84" s="160">
        <f t="shared" si="32"/>
        <v>0</v>
      </c>
    </row>
    <row r="85" spans="1:20" x14ac:dyDescent="0.4">
      <c r="A85" s="102" t="s">
        <v>513</v>
      </c>
      <c r="B85" s="102">
        <f>【様式２】被派遣者略歴表!$C$25</f>
        <v>0</v>
      </c>
      <c r="C85" s="102"/>
      <c r="D85" s="102" t="str">
        <f>IFERROR(IF(VLOOKUP($B85,【様式４】経費計画書!$A$12:$AK$26,計算書!C73,0)=D$2,1,0),"")</f>
        <v/>
      </c>
      <c r="E85" s="102" t="str">
        <f>IF(D85=1,B85&amp;B73&amp;D$2,"")</f>
        <v/>
      </c>
      <c r="F85" s="102" t="str">
        <f>IF(E85="","",COUNTIFS($E$3:E85,E85))</f>
        <v/>
      </c>
      <c r="G85" s="103">
        <f t="shared" si="28"/>
        <v>0</v>
      </c>
      <c r="H85" s="102">
        <f ca="1">SUMIFS(INDIRECT(H73),INDIRECT(D73),H$2,【様式４】経費計画書!$A$12:$A$26,計算書!$B85)</f>
        <v>0</v>
      </c>
      <c r="I85" s="102" t="str">
        <f ca="1">IF(H85=0,"",$B85&amp;B73&amp;H$2)</f>
        <v/>
      </c>
      <c r="J85" s="102">
        <f ca="1">SUMIFS(INDIRECT(H73),INDIRECT(D73),J$2,【様式４】経費計画書!$A$12:$A$26,計算書!$B85)</f>
        <v>0</v>
      </c>
      <c r="K85" s="102" t="str">
        <f ca="1">IF(J85=0,"",B85&amp;B73&amp;J$2)</f>
        <v/>
      </c>
      <c r="M85" s="102" t="s">
        <v>548</v>
      </c>
      <c r="N85" s="167">
        <f>【様式３】実施希望調書!$E$55</f>
        <v>0</v>
      </c>
      <c r="O85" s="102" t="str">
        <f>IF(N85=0,"",N77&amp;N85)</f>
        <v/>
      </c>
      <c r="P85" s="102" t="str">
        <f>IF(O85="","",COUNTIFS($O$3:O85,O85))</f>
        <v/>
      </c>
      <c r="Q85" s="159" t="str">
        <f t="shared" si="30"/>
        <v/>
      </c>
      <c r="R85" s="160">
        <f t="shared" si="29"/>
        <v>0</v>
      </c>
      <c r="S85" s="159">
        <f t="shared" si="31"/>
        <v>0</v>
      </c>
      <c r="T85" s="160">
        <f t="shared" si="32"/>
        <v>0</v>
      </c>
    </row>
    <row r="86" spans="1:20" x14ac:dyDescent="0.4">
      <c r="A86" s="102" t="s">
        <v>514</v>
      </c>
      <c r="B86" s="102">
        <f>【様式２】被派遣者略歴表!$C$26</f>
        <v>0</v>
      </c>
      <c r="C86" s="102"/>
      <c r="D86" s="102" t="str">
        <f>IFERROR(IF(VLOOKUP($B86,【様式４】経費計画書!$A$12:$AK$26,計算書!C73,0)=D$2,1,0),"")</f>
        <v/>
      </c>
      <c r="E86" s="102" t="str">
        <f>IF(D86=1,B86&amp;B73&amp;D$2,"")</f>
        <v/>
      </c>
      <c r="F86" s="102" t="str">
        <f>IF(E86="","",COUNTIFS($E$3:E86,E86))</f>
        <v/>
      </c>
      <c r="G86" s="103">
        <f t="shared" si="28"/>
        <v>0</v>
      </c>
      <c r="H86" s="102">
        <f ca="1">SUMIFS(INDIRECT(H73),INDIRECT(D73),H$2,【様式４】経費計画書!$A$12:$A$26,計算書!$B86)</f>
        <v>0</v>
      </c>
      <c r="I86" s="102" t="str">
        <f ca="1">IF(H86=0,"",$B86&amp;B73&amp;H$2)</f>
        <v/>
      </c>
      <c r="J86" s="102">
        <f ca="1">SUMIFS(INDIRECT(H73),INDIRECT(D73),J$2,【様式４】経費計画書!$A$12:$A$26,計算書!$B86)</f>
        <v>0</v>
      </c>
      <c r="K86" s="102" t="str">
        <f ca="1">IF(J86=0,"",B86&amp;B73&amp;J$2)</f>
        <v/>
      </c>
      <c r="M86" s="102" t="s">
        <v>551</v>
      </c>
      <c r="N86" s="167">
        <f>【様式３】実施希望調書!$E$62</f>
        <v>0</v>
      </c>
      <c r="O86" s="102" t="str">
        <f>IF(N86=0,"",N77&amp;N86)</f>
        <v/>
      </c>
      <c r="P86" s="102" t="str">
        <f>IF(O86="","",COUNTIFS($O$3:O86,O86))</f>
        <v/>
      </c>
      <c r="Q86" s="159" t="str">
        <f t="shared" si="30"/>
        <v/>
      </c>
      <c r="R86" s="160">
        <f t="shared" si="29"/>
        <v>0</v>
      </c>
      <c r="S86" s="159">
        <f t="shared" si="31"/>
        <v>0</v>
      </c>
      <c r="T86" s="160">
        <f t="shared" si="32"/>
        <v>0</v>
      </c>
    </row>
    <row r="87" spans="1:20" x14ac:dyDescent="0.4">
      <c r="A87" s="102" t="s">
        <v>515</v>
      </c>
      <c r="B87" s="102">
        <f>【様式２】被派遣者略歴表!$C$27</f>
        <v>0</v>
      </c>
      <c r="C87" s="102"/>
      <c r="D87" s="102" t="str">
        <f>IFERROR(IF(VLOOKUP($B87,【様式４】経費計画書!$A$12:$AK$26,計算書!C73,0)=D$2,1,0),"")</f>
        <v/>
      </c>
      <c r="E87" s="102" t="str">
        <f>IF(D87=1,B87&amp;B73&amp;D$2,"")</f>
        <v/>
      </c>
      <c r="F87" s="102" t="str">
        <f>IF(E87="","",COUNTIFS($E$3:E87,E87))</f>
        <v/>
      </c>
      <c r="G87" s="103">
        <f t="shared" si="28"/>
        <v>0</v>
      </c>
      <c r="H87" s="102">
        <f ca="1">SUMIFS(INDIRECT(H73),INDIRECT(D73),H$2,【様式４】経費計画書!$A$12:$A$26,計算書!$B87)</f>
        <v>0</v>
      </c>
      <c r="I87" s="102" t="str">
        <f ca="1">IF(H87=0,"",$B87&amp;B73&amp;H$2)</f>
        <v/>
      </c>
      <c r="J87" s="102">
        <f ca="1">SUMIFS(INDIRECT(H73),INDIRECT(D73),J$2,【様式４】経費計画書!$A$12:$A$26,計算書!$B87)</f>
        <v>0</v>
      </c>
      <c r="K87" s="102" t="str">
        <f ca="1">IF(J87=0,"",B87&amp;B73&amp;J$2)</f>
        <v/>
      </c>
      <c r="M87" s="102" t="s">
        <v>554</v>
      </c>
      <c r="N87" s="167">
        <f>【様式３】実施希望調書!$E$69</f>
        <v>0</v>
      </c>
      <c r="O87" s="102" t="str">
        <f>IF(N87=0,"",N77&amp;N87)</f>
        <v/>
      </c>
      <c r="P87" s="102" t="str">
        <f>IF(O87="","",COUNTIFS($O$3:O87,O87))</f>
        <v/>
      </c>
      <c r="Q87" s="159" t="str">
        <f t="shared" si="30"/>
        <v/>
      </c>
      <c r="R87" s="160">
        <f t="shared" si="29"/>
        <v>0</v>
      </c>
      <c r="S87" s="159">
        <f t="shared" si="31"/>
        <v>0</v>
      </c>
      <c r="T87" s="160">
        <f t="shared" si="32"/>
        <v>0</v>
      </c>
    </row>
    <row r="88" spans="1:20" x14ac:dyDescent="0.4">
      <c r="A88" s="102" t="s">
        <v>516</v>
      </c>
      <c r="B88" s="102">
        <f>【様式２】被派遣者略歴表!$C$28</f>
        <v>0</v>
      </c>
      <c r="C88" s="102"/>
      <c r="D88" s="102" t="str">
        <f>IFERROR(IF(VLOOKUP($B88,【様式４】経費計画書!$A$12:$AK$26,計算書!C73,0)=D$2,1,0),"")</f>
        <v/>
      </c>
      <c r="E88" s="102" t="str">
        <f>IF(D88=1,B88&amp;B73&amp;D$2,"")</f>
        <v/>
      </c>
      <c r="F88" s="102" t="str">
        <f>IF(E88="","",COUNTIFS($E$3:E88,E88))</f>
        <v/>
      </c>
      <c r="G88" s="103">
        <f t="shared" si="28"/>
        <v>0</v>
      </c>
      <c r="H88" s="102">
        <f ca="1">SUMIFS(INDIRECT(H73),INDIRECT(D73),H$2,【様式４】経費計画書!$A$12:$A$26,計算書!$B88)</f>
        <v>0</v>
      </c>
      <c r="I88" s="102" t="str">
        <f ca="1">IF(H88=0,"",$B88&amp;B73&amp;H$2)</f>
        <v/>
      </c>
      <c r="J88" s="102">
        <f ca="1">SUMIFS(INDIRECT(H73),INDIRECT(D73),J$2,【様式４】経費計画書!$A$12:$A$26,計算書!$B88)</f>
        <v>0</v>
      </c>
      <c r="K88" s="102" t="str">
        <f ca="1">IF(J88=0,"",B88&amp;B73&amp;J$2)</f>
        <v/>
      </c>
      <c r="M88" s="102" t="s">
        <v>557</v>
      </c>
      <c r="N88" s="167">
        <f>【様式３】実施希望調書!$E$76</f>
        <v>0</v>
      </c>
      <c r="O88" s="102" t="str">
        <f>IF(N88=0,"",N77&amp;N88)</f>
        <v/>
      </c>
      <c r="P88" s="102" t="str">
        <f>IF(O88="","",COUNTIFS($O$3:O88,O88))</f>
        <v/>
      </c>
      <c r="Q88" s="159" t="str">
        <f t="shared" si="30"/>
        <v/>
      </c>
      <c r="R88" s="160">
        <f t="shared" si="29"/>
        <v>0</v>
      </c>
      <c r="S88" s="159">
        <f t="shared" si="31"/>
        <v>0</v>
      </c>
      <c r="T88" s="160">
        <f t="shared" si="32"/>
        <v>0</v>
      </c>
    </row>
    <row r="89" spans="1:20" x14ac:dyDescent="0.4">
      <c r="A89" s="102" t="s">
        <v>517</v>
      </c>
      <c r="B89" s="102">
        <f>【様式２】被派遣者略歴表!$C$29</f>
        <v>0</v>
      </c>
      <c r="C89" s="102"/>
      <c r="D89" s="102" t="str">
        <f>IFERROR(IF(VLOOKUP($B89,【様式４】経費計画書!$A$12:$AK$26,計算書!C73,0)=D$2,1,0),"")</f>
        <v/>
      </c>
      <c r="E89" s="102" t="str">
        <f>IF(D89=1,B89&amp;B73&amp;D$2,"")</f>
        <v/>
      </c>
      <c r="F89" s="102" t="str">
        <f>IF(E89="","",COUNTIFS($E$3:E89,E89))</f>
        <v/>
      </c>
      <c r="G89" s="103">
        <f t="shared" si="28"/>
        <v>0</v>
      </c>
      <c r="H89" s="102">
        <f ca="1">SUMIFS(INDIRECT(H73),INDIRECT(D73),H$2,【様式４】経費計画書!$A$12:$A$26,計算書!$B89)</f>
        <v>0</v>
      </c>
      <c r="I89" s="102" t="str">
        <f ca="1">IF(H89=0,"",$B89&amp;B73&amp;H$2)</f>
        <v/>
      </c>
      <c r="J89" s="102">
        <f ca="1">SUMIFS(INDIRECT(H73),INDIRECT(D73),J$2,【様式４】経費計画書!$A$12:$A$26,計算書!$B89)</f>
        <v>0</v>
      </c>
      <c r="K89" s="102" t="str">
        <f ca="1">IF(J89=0,"",B89&amp;B73&amp;J$2)</f>
        <v/>
      </c>
      <c r="M89" s="102" t="s">
        <v>560</v>
      </c>
      <c r="N89" s="167">
        <f>【様式３】実施希望調書!$E$83</f>
        <v>0</v>
      </c>
      <c r="O89" s="102" t="str">
        <f>IF(N89=0,"",N77&amp;N89)</f>
        <v/>
      </c>
      <c r="P89" s="102" t="str">
        <f>IF(O89="","",COUNTIFS($O$3:O89,O89))</f>
        <v/>
      </c>
      <c r="Q89" s="159" t="str">
        <f t="shared" si="30"/>
        <v/>
      </c>
      <c r="R89" s="160">
        <f t="shared" si="29"/>
        <v>0</v>
      </c>
      <c r="S89" s="159">
        <f t="shared" si="31"/>
        <v>0</v>
      </c>
      <c r="T89" s="160">
        <f t="shared" si="32"/>
        <v>0</v>
      </c>
    </row>
    <row r="90" spans="1:20" x14ac:dyDescent="0.4">
      <c r="M90" s="155"/>
      <c r="N90" s="168"/>
      <c r="P90" s="155"/>
      <c r="Q90" s="157">
        <f>N77</f>
        <v>0</v>
      </c>
      <c r="R90" s="162">
        <f>SUM(R78:R89)</f>
        <v>0</v>
      </c>
      <c r="T90" s="162">
        <f>SUM(T78:T89)</f>
        <v>0</v>
      </c>
    </row>
    <row r="91" spans="1:20" x14ac:dyDescent="0.4">
      <c r="A91" s="92" t="s">
        <v>542</v>
      </c>
      <c r="B91" s="93" t="str">
        <f>【様式４】経費計画書!Q$11</f>
        <v/>
      </c>
      <c r="C91" s="94">
        <f>C73+3</f>
        <v>17</v>
      </c>
      <c r="D91" s="96" t="s">
        <v>543</v>
      </c>
      <c r="E91" s="78"/>
      <c r="F91" s="78"/>
      <c r="G91" s="87"/>
      <c r="H91" s="96" t="s">
        <v>544</v>
      </c>
      <c r="I91" s="78"/>
      <c r="J91" s="78"/>
      <c r="K91" s="78"/>
    </row>
    <row r="92" spans="1:20" x14ac:dyDescent="0.4">
      <c r="A92" s="91"/>
      <c r="B92" s="97"/>
      <c r="C92" s="95"/>
      <c r="D92" s="98" t="s">
        <v>519</v>
      </c>
      <c r="E92" s="98" t="s">
        <v>523</v>
      </c>
      <c r="F92" s="98" t="s">
        <v>524</v>
      </c>
      <c r="G92" s="99" t="s">
        <v>522</v>
      </c>
      <c r="H92" s="100" t="s">
        <v>520</v>
      </c>
      <c r="I92" s="100" t="s">
        <v>523</v>
      </c>
      <c r="J92" s="101" t="s">
        <v>521</v>
      </c>
      <c r="K92" s="101" t="s">
        <v>523</v>
      </c>
      <c r="M92" s="156" t="s">
        <v>509</v>
      </c>
      <c r="N92" s="166">
        <f>【様式２】被派遣者略歴表!$C$21</f>
        <v>0</v>
      </c>
      <c r="O92" s="156" t="s">
        <v>707</v>
      </c>
      <c r="P92" s="156" t="s">
        <v>524</v>
      </c>
      <c r="Q92" s="158" t="s">
        <v>709</v>
      </c>
      <c r="R92" s="158" t="s">
        <v>710</v>
      </c>
      <c r="S92" s="158" t="s">
        <v>709</v>
      </c>
      <c r="T92" s="158" t="s">
        <v>710</v>
      </c>
    </row>
    <row r="93" spans="1:20" x14ac:dyDescent="0.4">
      <c r="A93" s="102" t="s">
        <v>503</v>
      </c>
      <c r="B93" s="102">
        <f>【様式２】被派遣者略歴表!$C$15</f>
        <v>0</v>
      </c>
      <c r="C93" s="102"/>
      <c r="D93" s="102" t="str">
        <f>IFERROR(IF(VLOOKUP($B93,【様式４】経費計画書!$A$12:$AK$26,計算書!C91,0)=D$2,1,0),"")</f>
        <v/>
      </c>
      <c r="E93" s="102" t="str">
        <f>IF(D93=1,B93&amp;B91&amp;D$2,"")</f>
        <v/>
      </c>
      <c r="F93" s="102" t="str">
        <f>IF(E93="","",COUNTIFS($E$3:E93,E93))</f>
        <v/>
      </c>
      <c r="G93" s="103">
        <f>IF(F93=1,35650*1,0)</f>
        <v>0</v>
      </c>
      <c r="H93" s="102">
        <f ca="1">SUMIFS(INDIRECT(H91),INDIRECT(D91),H$2,【様式４】経費計画書!$A$12:$A$26,計算書!$B93)</f>
        <v>0</v>
      </c>
      <c r="I93" s="102" t="str">
        <f ca="1">IF(H93=0,"",$B93&amp;B91&amp;H$2)</f>
        <v/>
      </c>
      <c r="J93" s="102">
        <f ca="1">SUMIFS(INDIRECT(H91),INDIRECT(D91),J$2,【様式４】経費計画書!$A$12:$A$26,計算書!$B93)</f>
        <v>0</v>
      </c>
      <c r="K93" s="102" t="str">
        <f ca="1">IF(J93=0,"",B93&amp;B91&amp;J$2)</f>
        <v/>
      </c>
      <c r="M93" s="102" t="s">
        <v>525</v>
      </c>
      <c r="N93" s="167">
        <f>【様式３】実施希望調書!$E$6</f>
        <v>0</v>
      </c>
      <c r="O93" s="102" t="str">
        <f>IF(N93=0,"",N92&amp;N93)</f>
        <v/>
      </c>
      <c r="P93" s="102" t="str">
        <f>IF(O93="","",COUNTIFS($O$3:O93,O93))</f>
        <v/>
      </c>
      <c r="Q93" s="159" t="str">
        <f>IF(P93=1,SUMIFS($H:$H,$I:$I,$O93&amp;"実技"),"")</f>
        <v/>
      </c>
      <c r="R93" s="160">
        <f t="shared" ref="R93:R104" si="33">IF(Q93="",0,IF(Q93*$X$1&gt;=$X$2,$X$2,Q93*$X$1))</f>
        <v>0</v>
      </c>
      <c r="S93" s="159">
        <f>IF($P93=1,SUMIFS($J:$J,$K:$K,$O93&amp;"単労"),0)</f>
        <v>0</v>
      </c>
      <c r="T93" s="160">
        <f>IF(S93=0,0,IF(S93*$Y$1&gt;=$Y$2,$Y$2,S93*$Y$1))</f>
        <v>0</v>
      </c>
    </row>
    <row r="94" spans="1:20" x14ac:dyDescent="0.4">
      <c r="A94" s="102" t="s">
        <v>504</v>
      </c>
      <c r="B94" s="102">
        <f>【様式２】被派遣者略歴表!$C$16</f>
        <v>0</v>
      </c>
      <c r="C94" s="102"/>
      <c r="D94" s="102" t="str">
        <f>IFERROR(IF(VLOOKUP($B94,【様式４】経費計画書!$A$12:$AK$26,計算書!C91,0)=D$2,1,0),"")</f>
        <v/>
      </c>
      <c r="E94" s="102" t="str">
        <f>IF(D94=1,B94&amp;B91&amp;D$2,"")</f>
        <v/>
      </c>
      <c r="F94" s="102" t="str">
        <f>IF(E94="","",COUNTIFS($E$3:E94,E94))</f>
        <v/>
      </c>
      <c r="G94" s="103">
        <f t="shared" ref="G94:G107" si="34">IF(F94=1,35650*1,0)</f>
        <v>0</v>
      </c>
      <c r="H94" s="102">
        <f ca="1">SUMIFS(INDIRECT(H91),INDIRECT(D91),H$2,【様式４】経費計画書!$A$12:$A$26,計算書!$B94)</f>
        <v>0</v>
      </c>
      <c r="I94" s="102" t="str">
        <f ca="1">IF(H94=0,"",$B94&amp;B91&amp;H$2)</f>
        <v/>
      </c>
      <c r="J94" s="102">
        <f ca="1">SUMIFS(INDIRECT(H91),INDIRECT(D91),J$2,【様式４】経費計画書!$A$12:$A$26,計算書!$B94)</f>
        <v>0</v>
      </c>
      <c r="K94" s="102" t="str">
        <f ca="1">IF(J94=0,"",B94&amp;B91&amp;J$2)</f>
        <v/>
      </c>
      <c r="M94" s="102" t="s">
        <v>527</v>
      </c>
      <c r="N94" s="167">
        <f>【様式３】実施希望調書!$E$13</f>
        <v>0</v>
      </c>
      <c r="O94" s="102" t="str">
        <f>IF(N94=0,"",N92&amp;N94)</f>
        <v/>
      </c>
      <c r="P94" s="102" t="str">
        <f>IF(O94="","",COUNTIFS($O$3:O94,O94))</f>
        <v/>
      </c>
      <c r="Q94" s="159" t="str">
        <f t="shared" ref="Q94:Q104" si="35">IF(P94=1,SUMIFS(H:H,I:I,O94&amp;"実技"),"")</f>
        <v/>
      </c>
      <c r="R94" s="160">
        <f t="shared" si="33"/>
        <v>0</v>
      </c>
      <c r="S94" s="159">
        <f t="shared" ref="S94:S104" si="36">IF($P94=1,SUMIFS($J:$J,$K:$K,$O94&amp;"単労"),0)</f>
        <v>0</v>
      </c>
      <c r="T94" s="160">
        <f t="shared" ref="T94:T104" si="37">IF(S94=0,0,IF(S94*$Y$1&gt;=$Y$2,$Y$2,S94*$Y$1))</f>
        <v>0</v>
      </c>
    </row>
    <row r="95" spans="1:20" x14ac:dyDescent="0.4">
      <c r="A95" s="102" t="s">
        <v>505</v>
      </c>
      <c r="B95" s="102">
        <f>【様式２】被派遣者略歴表!$C$17</f>
        <v>0</v>
      </c>
      <c r="C95" s="102"/>
      <c r="D95" s="102" t="str">
        <f>IFERROR(IF(VLOOKUP($B95,【様式４】経費計画書!$A$12:$AK$26,計算書!C91,0)=D$2,1,0),"")</f>
        <v/>
      </c>
      <c r="E95" s="102" t="str">
        <f>IF(D95=1,B95&amp;B91&amp;D$2,"")</f>
        <v/>
      </c>
      <c r="F95" s="102" t="str">
        <f>IF(E95="","",COUNTIFS($E$3:E95,E95))</f>
        <v/>
      </c>
      <c r="G95" s="103">
        <f t="shared" si="34"/>
        <v>0</v>
      </c>
      <c r="H95" s="102">
        <f ca="1">SUMIFS(INDIRECT(H91),INDIRECT(D91),H$2,【様式４】経費計画書!$A$12:$A$26,計算書!$B95)</f>
        <v>0</v>
      </c>
      <c r="I95" s="102" t="str">
        <f ca="1">IF(H95=0,"",$B95&amp;B91&amp;H$2)</f>
        <v/>
      </c>
      <c r="J95" s="102">
        <f ca="1">SUMIFS(INDIRECT(H91),INDIRECT(D91),J$2,【様式４】経費計画書!$A$12:$A$26,計算書!$B95)</f>
        <v>0</v>
      </c>
      <c r="K95" s="102" t="str">
        <f ca="1">IF(J95=0,"",B95&amp;B91&amp;J$2)</f>
        <v/>
      </c>
      <c r="M95" s="102" t="s">
        <v>535</v>
      </c>
      <c r="N95" s="167">
        <f>【様式３】実施希望調書!$E$20</f>
        <v>0</v>
      </c>
      <c r="O95" s="102" t="str">
        <f>IF(N95=0,"",N92&amp;N95)</f>
        <v/>
      </c>
      <c r="P95" s="102" t="str">
        <f>IF(O95="","",COUNTIFS($O$3:O95,O95))</f>
        <v/>
      </c>
      <c r="Q95" s="159" t="str">
        <f t="shared" si="35"/>
        <v/>
      </c>
      <c r="R95" s="160">
        <f t="shared" si="33"/>
        <v>0</v>
      </c>
      <c r="S95" s="159">
        <f t="shared" si="36"/>
        <v>0</v>
      </c>
      <c r="T95" s="160">
        <f t="shared" si="37"/>
        <v>0</v>
      </c>
    </row>
    <row r="96" spans="1:20" x14ac:dyDescent="0.4">
      <c r="A96" s="102" t="s">
        <v>506</v>
      </c>
      <c r="B96" s="102">
        <f>【様式２】被派遣者略歴表!$C$18</f>
        <v>0</v>
      </c>
      <c r="C96" s="102"/>
      <c r="D96" s="102" t="str">
        <f>IFERROR(IF(VLOOKUP($B96,【様式４】経費計画書!$A$12:$AK$26,計算書!C91,0)=D$2,1,0),"")</f>
        <v/>
      </c>
      <c r="E96" s="102" t="str">
        <f>IF(D96=1,B96&amp;B91&amp;D$2,"")</f>
        <v/>
      </c>
      <c r="F96" s="102" t="str">
        <f>IF(E96="","",COUNTIFS($E$3:E96,E96))</f>
        <v/>
      </c>
      <c r="G96" s="103">
        <f t="shared" si="34"/>
        <v>0</v>
      </c>
      <c r="H96" s="102">
        <f ca="1">SUMIFS(INDIRECT(H91),INDIRECT(D91),H$2,【様式４】経費計画書!$A$12:$A$26,計算書!$B96)</f>
        <v>0</v>
      </c>
      <c r="I96" s="102" t="str">
        <f ca="1">IF(H96=0,"",$B96&amp;B91&amp;H$2)</f>
        <v/>
      </c>
      <c r="J96" s="102">
        <f ca="1">SUMIFS(INDIRECT(H91),INDIRECT(D91),J$2,【様式４】経費計画書!$A$12:$A$26,計算書!$B96)</f>
        <v>0</v>
      </c>
      <c r="K96" s="102" t="str">
        <f ca="1">IF(J96=0,"",B96&amp;B91&amp;J$2)</f>
        <v/>
      </c>
      <c r="M96" s="102" t="s">
        <v>536</v>
      </c>
      <c r="N96" s="167">
        <f>【様式３】実施希望調書!$E$27</f>
        <v>0</v>
      </c>
      <c r="O96" s="102" t="str">
        <f>IF(N96=0,"",N92&amp;N96)</f>
        <v/>
      </c>
      <c r="P96" s="102" t="str">
        <f>IF(O96="","",COUNTIFS($O$3:O96,O96))</f>
        <v/>
      </c>
      <c r="Q96" s="159" t="str">
        <f t="shared" si="35"/>
        <v/>
      </c>
      <c r="R96" s="160">
        <f t="shared" si="33"/>
        <v>0</v>
      </c>
      <c r="S96" s="159">
        <f t="shared" si="36"/>
        <v>0</v>
      </c>
      <c r="T96" s="160">
        <f t="shared" si="37"/>
        <v>0</v>
      </c>
    </row>
    <row r="97" spans="1:20" x14ac:dyDescent="0.4">
      <c r="A97" s="102" t="s">
        <v>507</v>
      </c>
      <c r="B97" s="102">
        <f>【様式２】被派遣者略歴表!$C$19</f>
        <v>0</v>
      </c>
      <c r="C97" s="102"/>
      <c r="D97" s="102" t="str">
        <f>IFERROR(IF(VLOOKUP($B97,【様式４】経費計画書!$A$12:$AK$26,計算書!C91,0)=D$2,1,0),"")</f>
        <v/>
      </c>
      <c r="E97" s="102" t="str">
        <f>IF(D97=1,B97&amp;B91&amp;D$2,"")</f>
        <v/>
      </c>
      <c r="F97" s="102" t="str">
        <f>IF(E97="","",COUNTIFS($E$3:E97,E97))</f>
        <v/>
      </c>
      <c r="G97" s="103">
        <f t="shared" si="34"/>
        <v>0</v>
      </c>
      <c r="H97" s="102">
        <f ca="1">SUMIFS(INDIRECT(H91),INDIRECT(D91),H$2,【様式４】経費計画書!$A$12:$A$26,計算書!$B97)</f>
        <v>0</v>
      </c>
      <c r="I97" s="102" t="str">
        <f ca="1">IF(H97=0,"",$B97&amp;B91&amp;H$2)</f>
        <v/>
      </c>
      <c r="J97" s="102">
        <f ca="1">SUMIFS(INDIRECT(H91),INDIRECT(D91),J$2,【様式４】経費計画書!$A$12:$A$26,計算書!$B97)</f>
        <v>0</v>
      </c>
      <c r="K97" s="102" t="str">
        <f ca="1">IF(J97=0,"",B97&amp;B91&amp;J$2)</f>
        <v/>
      </c>
      <c r="M97" s="102" t="s">
        <v>539</v>
      </c>
      <c r="N97" s="167">
        <f>【様式３】実施希望調書!$E$34</f>
        <v>0</v>
      </c>
      <c r="O97" s="102" t="str">
        <f>IF(N97=0,"",N92&amp;N97)</f>
        <v/>
      </c>
      <c r="P97" s="102" t="str">
        <f>IF(O97="","",COUNTIFS($O$3:O97,O97))</f>
        <v/>
      </c>
      <c r="Q97" s="159" t="str">
        <f t="shared" si="35"/>
        <v/>
      </c>
      <c r="R97" s="160">
        <f t="shared" si="33"/>
        <v>0</v>
      </c>
      <c r="S97" s="159">
        <f t="shared" si="36"/>
        <v>0</v>
      </c>
      <c r="T97" s="160">
        <f t="shared" si="37"/>
        <v>0</v>
      </c>
    </row>
    <row r="98" spans="1:20" x14ac:dyDescent="0.4">
      <c r="A98" s="102" t="s">
        <v>508</v>
      </c>
      <c r="B98" s="102">
        <f>【様式２】被派遣者略歴表!$C$20</f>
        <v>0</v>
      </c>
      <c r="C98" s="102"/>
      <c r="D98" s="102" t="str">
        <f>IFERROR(IF(VLOOKUP($B98,【様式４】経費計画書!$A$12:$AK$26,計算書!C91,0)=D$2,1,0),"")</f>
        <v/>
      </c>
      <c r="E98" s="102" t="str">
        <f>IF(D98=1,B98&amp;B91&amp;D$2,"")</f>
        <v/>
      </c>
      <c r="F98" s="102" t="str">
        <f>IF(E98="","",COUNTIFS($E$3:E98,E98))</f>
        <v/>
      </c>
      <c r="G98" s="103">
        <f t="shared" si="34"/>
        <v>0</v>
      </c>
      <c r="H98" s="102">
        <f ca="1">SUMIFS(INDIRECT(H91),INDIRECT(D91),H$2,【様式４】経費計画書!$A$12:$A$26,計算書!$B98)</f>
        <v>0</v>
      </c>
      <c r="I98" s="102" t="str">
        <f ca="1">IF(H98=0,"",$B98&amp;B91&amp;H$2)</f>
        <v/>
      </c>
      <c r="J98" s="102">
        <f ca="1">SUMIFS(INDIRECT(H91),INDIRECT(D91),J$2,【様式４】経費計画書!$A$12:$A$26,計算書!$B98)</f>
        <v>0</v>
      </c>
      <c r="K98" s="102" t="str">
        <f ca="1">IF(J98=0,"",B98&amp;B91&amp;J$2)</f>
        <v/>
      </c>
      <c r="M98" s="102" t="s">
        <v>542</v>
      </c>
      <c r="N98" s="167">
        <f>【様式３】実施希望調書!$E$41</f>
        <v>0</v>
      </c>
      <c r="O98" s="102" t="str">
        <f>IF(N98=0,"",N92&amp;N98)</f>
        <v/>
      </c>
      <c r="P98" s="102" t="str">
        <f>IF(O98="","",COUNTIFS($O$3:O98,O98))</f>
        <v/>
      </c>
      <c r="Q98" s="159" t="str">
        <f t="shared" si="35"/>
        <v/>
      </c>
      <c r="R98" s="160">
        <f t="shared" si="33"/>
        <v>0</v>
      </c>
      <c r="S98" s="159">
        <f t="shared" si="36"/>
        <v>0</v>
      </c>
      <c r="T98" s="160">
        <f t="shared" si="37"/>
        <v>0</v>
      </c>
    </row>
    <row r="99" spans="1:20" x14ac:dyDescent="0.4">
      <c r="A99" s="102" t="s">
        <v>509</v>
      </c>
      <c r="B99" s="102">
        <f>【様式２】被派遣者略歴表!$C$21</f>
        <v>0</v>
      </c>
      <c r="C99" s="102"/>
      <c r="D99" s="102" t="str">
        <f>IFERROR(IF(VLOOKUP($B99,【様式４】経費計画書!$A$12:$AK$26,計算書!C91,0)=D$2,1,0),"")</f>
        <v/>
      </c>
      <c r="E99" s="102" t="str">
        <f>IF(D99=1,B99&amp;B91&amp;D$2,"")</f>
        <v/>
      </c>
      <c r="F99" s="102" t="str">
        <f>IF(E99="","",COUNTIFS($E$3:E99,E99))</f>
        <v/>
      </c>
      <c r="G99" s="103">
        <f t="shared" si="34"/>
        <v>0</v>
      </c>
      <c r="H99" s="102">
        <f ca="1">SUMIFS(INDIRECT(H91),INDIRECT(D91),H$2,【様式４】経費計画書!$A$12:$A$26,計算書!$B99)</f>
        <v>0</v>
      </c>
      <c r="I99" s="102" t="str">
        <f ca="1">IF(H99=0,"",$B99&amp;B91&amp;H$2)</f>
        <v/>
      </c>
      <c r="J99" s="102">
        <f ca="1">SUMIFS(INDIRECT(H91),INDIRECT(D91),J$2,【様式４】経費計画書!$A$12:$A$26,計算書!$B99)</f>
        <v>0</v>
      </c>
      <c r="K99" s="102" t="str">
        <f ca="1">IF(J99=0,"",B99&amp;B91&amp;J$2)</f>
        <v/>
      </c>
      <c r="M99" s="102" t="s">
        <v>545</v>
      </c>
      <c r="N99" s="167">
        <f>【様式３】実施希望調書!$E$48</f>
        <v>0</v>
      </c>
      <c r="O99" s="102" t="str">
        <f>IF(N99=0,"",N92&amp;N99)</f>
        <v/>
      </c>
      <c r="P99" s="102" t="str">
        <f>IF(O99="","",COUNTIFS($O$3:O99,O99))</f>
        <v/>
      </c>
      <c r="Q99" s="159" t="str">
        <f t="shared" si="35"/>
        <v/>
      </c>
      <c r="R99" s="160">
        <f t="shared" si="33"/>
        <v>0</v>
      </c>
      <c r="S99" s="159">
        <f t="shared" si="36"/>
        <v>0</v>
      </c>
      <c r="T99" s="160">
        <f t="shared" si="37"/>
        <v>0</v>
      </c>
    </row>
    <row r="100" spans="1:20" x14ac:dyDescent="0.4">
      <c r="A100" s="102" t="s">
        <v>510</v>
      </c>
      <c r="B100" s="102">
        <f>【様式２】被派遣者略歴表!$C$22</f>
        <v>0</v>
      </c>
      <c r="C100" s="102"/>
      <c r="D100" s="102" t="str">
        <f>IFERROR(IF(VLOOKUP($B100,【様式４】経費計画書!$A$12:$AK$26,計算書!C91,0)=D$2,1,0),"")</f>
        <v/>
      </c>
      <c r="E100" s="102" t="str">
        <f>IF(D100=1,B100&amp;B91&amp;D$2,"")</f>
        <v/>
      </c>
      <c r="F100" s="102" t="str">
        <f>IF(E100="","",COUNTIFS($E$3:E100,E100))</f>
        <v/>
      </c>
      <c r="G100" s="103">
        <f t="shared" si="34"/>
        <v>0</v>
      </c>
      <c r="H100" s="102">
        <f ca="1">SUMIFS(INDIRECT(H91),INDIRECT(D91),H$2,【様式４】経費計画書!$A$12:$A$26,計算書!$B100)</f>
        <v>0</v>
      </c>
      <c r="I100" s="102" t="str">
        <f ca="1">IF(H100=0,"",$B100&amp;B91&amp;H$2)</f>
        <v/>
      </c>
      <c r="J100" s="102">
        <f ca="1">SUMIFS(INDIRECT(H91),INDIRECT(D91),J$2,【様式４】経費計画書!$A$12:$A$26,計算書!$B100)</f>
        <v>0</v>
      </c>
      <c r="K100" s="102" t="str">
        <f ca="1">IF(J100=0,"",B100&amp;B91&amp;J$2)</f>
        <v/>
      </c>
      <c r="M100" s="102" t="s">
        <v>548</v>
      </c>
      <c r="N100" s="167">
        <f>【様式３】実施希望調書!$E$55</f>
        <v>0</v>
      </c>
      <c r="O100" s="102" t="str">
        <f>IF(N100=0,"",N92&amp;N100)</f>
        <v/>
      </c>
      <c r="P100" s="102" t="str">
        <f>IF(O100="","",COUNTIFS($O$3:O100,O100))</f>
        <v/>
      </c>
      <c r="Q100" s="159" t="str">
        <f t="shared" si="35"/>
        <v/>
      </c>
      <c r="R100" s="160">
        <f t="shared" si="33"/>
        <v>0</v>
      </c>
      <c r="S100" s="159">
        <f t="shared" si="36"/>
        <v>0</v>
      </c>
      <c r="T100" s="160">
        <f t="shared" si="37"/>
        <v>0</v>
      </c>
    </row>
    <row r="101" spans="1:20" x14ac:dyDescent="0.4">
      <c r="A101" s="102" t="s">
        <v>511</v>
      </c>
      <c r="B101" s="102">
        <f>【様式２】被派遣者略歴表!$C$23</f>
        <v>0</v>
      </c>
      <c r="C101" s="102"/>
      <c r="D101" s="102" t="str">
        <f>IFERROR(IF(VLOOKUP($B101,【様式４】経費計画書!$A$12:$AK$26,計算書!C91,0)=D$2,1,0),"")</f>
        <v/>
      </c>
      <c r="E101" s="102" t="str">
        <f>IF(D101=1,B101&amp;B91&amp;D$2,"")</f>
        <v/>
      </c>
      <c r="F101" s="102" t="str">
        <f>IF(E101="","",COUNTIFS($E$3:E101,E101))</f>
        <v/>
      </c>
      <c r="G101" s="103">
        <f t="shared" si="34"/>
        <v>0</v>
      </c>
      <c r="H101" s="102">
        <f ca="1">SUMIFS(INDIRECT(H91),INDIRECT(D91),H$2,【様式４】経費計画書!$A$12:$A$26,計算書!$B101)</f>
        <v>0</v>
      </c>
      <c r="I101" s="102" t="str">
        <f ca="1">IF(H101=0,"",$B101&amp;B91&amp;H$2)</f>
        <v/>
      </c>
      <c r="J101" s="102">
        <f ca="1">SUMIFS(INDIRECT(H91),INDIRECT(D91),J$2,【様式４】経費計画書!$A$12:$A$26,計算書!$B101)</f>
        <v>0</v>
      </c>
      <c r="K101" s="102" t="str">
        <f ca="1">IF(J101=0,"",B101&amp;B91&amp;J$2)</f>
        <v/>
      </c>
      <c r="M101" s="102" t="s">
        <v>551</v>
      </c>
      <c r="N101" s="167">
        <f>【様式３】実施希望調書!$E$62</f>
        <v>0</v>
      </c>
      <c r="O101" s="102" t="str">
        <f>IF(N101=0,"",N92&amp;N101)</f>
        <v/>
      </c>
      <c r="P101" s="102" t="str">
        <f>IF(O101="","",COUNTIFS($O$3:O101,O101))</f>
        <v/>
      </c>
      <c r="Q101" s="159" t="str">
        <f t="shared" si="35"/>
        <v/>
      </c>
      <c r="R101" s="160">
        <f t="shared" si="33"/>
        <v>0</v>
      </c>
      <c r="S101" s="159">
        <f t="shared" si="36"/>
        <v>0</v>
      </c>
      <c r="T101" s="160">
        <f t="shared" si="37"/>
        <v>0</v>
      </c>
    </row>
    <row r="102" spans="1:20" x14ac:dyDescent="0.4">
      <c r="A102" s="102" t="s">
        <v>512</v>
      </c>
      <c r="B102" s="102">
        <f>【様式２】被派遣者略歴表!$C$24</f>
        <v>0</v>
      </c>
      <c r="C102" s="102"/>
      <c r="D102" s="102" t="str">
        <f>IFERROR(IF(VLOOKUP($B102,【様式４】経費計画書!$A$12:$AK$26,計算書!C91,0)=D$2,1,0),"")</f>
        <v/>
      </c>
      <c r="E102" s="102" t="str">
        <f>IF(D102=1,B102&amp;B91&amp;D$2,"")</f>
        <v/>
      </c>
      <c r="F102" s="102" t="str">
        <f>IF(E102="","",COUNTIFS($E$3:E102,E102))</f>
        <v/>
      </c>
      <c r="G102" s="103">
        <f t="shared" si="34"/>
        <v>0</v>
      </c>
      <c r="H102" s="102">
        <f ca="1">SUMIFS(INDIRECT(H91),INDIRECT(D91),H$2,【様式４】経費計画書!$A$12:$A$26,計算書!$B102)</f>
        <v>0</v>
      </c>
      <c r="I102" s="102" t="str">
        <f ca="1">IF(H102=0,"",$B102&amp;B91&amp;H$2)</f>
        <v/>
      </c>
      <c r="J102" s="102">
        <f ca="1">SUMIFS(INDIRECT(H91),INDIRECT(D91),J$2,【様式４】経費計画書!$A$12:$A$26,計算書!$B102)</f>
        <v>0</v>
      </c>
      <c r="K102" s="102" t="str">
        <f ca="1">IF(J102=0,"",B102&amp;B91&amp;J$2)</f>
        <v/>
      </c>
      <c r="M102" s="102" t="s">
        <v>554</v>
      </c>
      <c r="N102" s="167">
        <f>【様式３】実施希望調書!$E$69</f>
        <v>0</v>
      </c>
      <c r="O102" s="102" t="str">
        <f>IF(N102=0,"",N92&amp;N102)</f>
        <v/>
      </c>
      <c r="P102" s="102" t="str">
        <f>IF(O102="","",COUNTIFS($O$3:O102,O102))</f>
        <v/>
      </c>
      <c r="Q102" s="159" t="str">
        <f t="shared" si="35"/>
        <v/>
      </c>
      <c r="R102" s="160">
        <f t="shared" si="33"/>
        <v>0</v>
      </c>
      <c r="S102" s="159">
        <f t="shared" si="36"/>
        <v>0</v>
      </c>
      <c r="T102" s="160">
        <f t="shared" si="37"/>
        <v>0</v>
      </c>
    </row>
    <row r="103" spans="1:20" x14ac:dyDescent="0.4">
      <c r="A103" s="102" t="s">
        <v>513</v>
      </c>
      <c r="B103" s="102">
        <f>【様式２】被派遣者略歴表!$C$25</f>
        <v>0</v>
      </c>
      <c r="C103" s="102"/>
      <c r="D103" s="102" t="str">
        <f>IFERROR(IF(VLOOKUP($B103,【様式４】経費計画書!$A$12:$AK$26,計算書!C91,0)=D$2,1,0),"")</f>
        <v/>
      </c>
      <c r="E103" s="102" t="str">
        <f>IF(D103=1,B103&amp;B91&amp;D$2,"")</f>
        <v/>
      </c>
      <c r="F103" s="102" t="str">
        <f>IF(E103="","",COUNTIFS($E$3:E103,E103))</f>
        <v/>
      </c>
      <c r="G103" s="103">
        <f t="shared" si="34"/>
        <v>0</v>
      </c>
      <c r="H103" s="102">
        <f ca="1">SUMIFS(INDIRECT(H91),INDIRECT(D91),H$2,【様式４】経費計画書!$A$12:$A$26,計算書!$B103)</f>
        <v>0</v>
      </c>
      <c r="I103" s="102" t="str">
        <f ca="1">IF(H103=0,"",$B103&amp;B91&amp;H$2)</f>
        <v/>
      </c>
      <c r="J103" s="102">
        <f ca="1">SUMIFS(INDIRECT(H91),INDIRECT(D91),J$2,【様式４】経費計画書!$A$12:$A$26,計算書!$B103)</f>
        <v>0</v>
      </c>
      <c r="K103" s="102" t="str">
        <f ca="1">IF(J103=0,"",B103&amp;B91&amp;J$2)</f>
        <v/>
      </c>
      <c r="M103" s="102" t="s">
        <v>557</v>
      </c>
      <c r="N103" s="167">
        <f>【様式３】実施希望調書!$E$76</f>
        <v>0</v>
      </c>
      <c r="O103" s="102" t="str">
        <f>IF(N103=0,"",N92&amp;N103)</f>
        <v/>
      </c>
      <c r="P103" s="102" t="str">
        <f>IF(O103="","",COUNTIFS($O$3:O103,O103))</f>
        <v/>
      </c>
      <c r="Q103" s="159" t="str">
        <f t="shared" si="35"/>
        <v/>
      </c>
      <c r="R103" s="160">
        <f t="shared" si="33"/>
        <v>0</v>
      </c>
      <c r="S103" s="159">
        <f t="shared" si="36"/>
        <v>0</v>
      </c>
      <c r="T103" s="160">
        <f t="shared" si="37"/>
        <v>0</v>
      </c>
    </row>
    <row r="104" spans="1:20" x14ac:dyDescent="0.4">
      <c r="A104" s="102" t="s">
        <v>514</v>
      </c>
      <c r="B104" s="102">
        <f>【様式２】被派遣者略歴表!$C$26</f>
        <v>0</v>
      </c>
      <c r="C104" s="102"/>
      <c r="D104" s="102" t="str">
        <f>IFERROR(IF(VLOOKUP($B104,【様式４】経費計画書!$A$12:$AK$26,計算書!C91,0)=D$2,1,0),"")</f>
        <v/>
      </c>
      <c r="E104" s="102" t="str">
        <f>IF(D104=1,B104&amp;B91&amp;D$2,"")</f>
        <v/>
      </c>
      <c r="F104" s="102" t="str">
        <f>IF(E104="","",COUNTIFS($E$3:E104,E104))</f>
        <v/>
      </c>
      <c r="G104" s="103">
        <f t="shared" si="34"/>
        <v>0</v>
      </c>
      <c r="H104" s="102">
        <f ca="1">SUMIFS(INDIRECT(H91),INDIRECT(D91),H$2,【様式４】経費計画書!$A$12:$A$26,計算書!$B104)</f>
        <v>0</v>
      </c>
      <c r="I104" s="102" t="str">
        <f ca="1">IF(H104=0,"",$B104&amp;B91&amp;H$2)</f>
        <v/>
      </c>
      <c r="J104" s="102">
        <f ca="1">SUMIFS(INDIRECT(H91),INDIRECT(D91),J$2,【様式４】経費計画書!$A$12:$A$26,計算書!$B104)</f>
        <v>0</v>
      </c>
      <c r="K104" s="102" t="str">
        <f ca="1">IF(J104=0,"",B104&amp;B91&amp;J$2)</f>
        <v/>
      </c>
      <c r="M104" s="102" t="s">
        <v>560</v>
      </c>
      <c r="N104" s="167">
        <f>【様式３】実施希望調書!$E$83</f>
        <v>0</v>
      </c>
      <c r="O104" s="102" t="str">
        <f>IF(N104=0,"",N92&amp;N104)</f>
        <v/>
      </c>
      <c r="P104" s="102" t="str">
        <f>IF(O104="","",COUNTIFS($O$3:O104,O104))</f>
        <v/>
      </c>
      <c r="Q104" s="159" t="str">
        <f t="shared" si="35"/>
        <v/>
      </c>
      <c r="R104" s="160">
        <f t="shared" si="33"/>
        <v>0</v>
      </c>
      <c r="S104" s="159">
        <f t="shared" si="36"/>
        <v>0</v>
      </c>
      <c r="T104" s="160">
        <f t="shared" si="37"/>
        <v>0</v>
      </c>
    </row>
    <row r="105" spans="1:20" x14ac:dyDescent="0.4">
      <c r="A105" s="102" t="s">
        <v>515</v>
      </c>
      <c r="B105" s="102">
        <f>【様式２】被派遣者略歴表!$C$27</f>
        <v>0</v>
      </c>
      <c r="C105" s="102"/>
      <c r="D105" s="102" t="str">
        <f>IFERROR(IF(VLOOKUP($B105,【様式４】経費計画書!$A$12:$AK$26,計算書!C91,0)=D$2,1,0),"")</f>
        <v/>
      </c>
      <c r="E105" s="102" t="str">
        <f>IF(D105=1,B105&amp;B91&amp;D$2,"")</f>
        <v/>
      </c>
      <c r="F105" s="102" t="str">
        <f>IF(E105="","",COUNTIFS($E$3:E105,E105))</f>
        <v/>
      </c>
      <c r="G105" s="103">
        <f t="shared" si="34"/>
        <v>0</v>
      </c>
      <c r="H105" s="102">
        <f ca="1">SUMIFS(INDIRECT(H91),INDIRECT(D91),H$2,【様式４】経費計画書!$A$12:$A$26,計算書!$B105)</f>
        <v>0</v>
      </c>
      <c r="I105" s="102" t="str">
        <f ca="1">IF(H105=0,"",$B105&amp;B91&amp;H$2)</f>
        <v/>
      </c>
      <c r="J105" s="102">
        <f ca="1">SUMIFS(INDIRECT(H91),INDIRECT(D91),J$2,【様式４】経費計画書!$A$12:$A$26,計算書!$B105)</f>
        <v>0</v>
      </c>
      <c r="K105" s="102" t="str">
        <f ca="1">IF(J105=0,"",B105&amp;B91&amp;J$2)</f>
        <v/>
      </c>
      <c r="M105" s="155"/>
      <c r="N105" s="168"/>
      <c r="P105" s="155"/>
      <c r="Q105" s="157">
        <f>N92</f>
        <v>0</v>
      </c>
      <c r="R105" s="162">
        <f>SUM(R93:R104)</f>
        <v>0</v>
      </c>
      <c r="T105" s="162">
        <f>SUM(T93:T104)</f>
        <v>0</v>
      </c>
    </row>
    <row r="106" spans="1:20" x14ac:dyDescent="0.4">
      <c r="A106" s="102" t="s">
        <v>516</v>
      </c>
      <c r="B106" s="102">
        <f>【様式２】被派遣者略歴表!$C$28</f>
        <v>0</v>
      </c>
      <c r="C106" s="102"/>
      <c r="D106" s="102" t="str">
        <f>IFERROR(IF(VLOOKUP($B106,【様式４】経費計画書!$A$12:$AK$26,計算書!C91,0)=D$2,1,0),"")</f>
        <v/>
      </c>
      <c r="E106" s="102" t="str">
        <f>IF(D106=1,B106&amp;B91&amp;D$2,"")</f>
        <v/>
      </c>
      <c r="F106" s="102" t="str">
        <f>IF(E106="","",COUNTIFS($E$3:E106,E106))</f>
        <v/>
      </c>
      <c r="G106" s="103">
        <f t="shared" si="34"/>
        <v>0</v>
      </c>
      <c r="H106" s="102">
        <f ca="1">SUMIFS(INDIRECT(H91),INDIRECT(D91),H$2,【様式４】経費計画書!$A$12:$A$26,計算書!$B106)</f>
        <v>0</v>
      </c>
      <c r="I106" s="102" t="str">
        <f ca="1">IF(H106=0,"",$B106&amp;B91&amp;H$2)</f>
        <v/>
      </c>
      <c r="J106" s="102">
        <f ca="1">SUMIFS(INDIRECT(H91),INDIRECT(D91),J$2,【様式４】経費計画書!$A$12:$A$26,計算書!$B106)</f>
        <v>0</v>
      </c>
      <c r="K106" s="102" t="str">
        <f ca="1">IF(J106=0,"",B106&amp;B91&amp;J$2)</f>
        <v/>
      </c>
    </row>
    <row r="107" spans="1:20" x14ac:dyDescent="0.4">
      <c r="A107" s="102" t="s">
        <v>517</v>
      </c>
      <c r="B107" s="102">
        <f>【様式２】被派遣者略歴表!$C$29</f>
        <v>0</v>
      </c>
      <c r="C107" s="102"/>
      <c r="D107" s="102" t="str">
        <f>IFERROR(IF(VLOOKUP($B107,【様式４】経費計画書!$A$12:$AK$26,計算書!C91,0)=D$2,1,0),"")</f>
        <v/>
      </c>
      <c r="E107" s="102" t="str">
        <f>IF(D107=1,B107&amp;B91&amp;D$2,"")</f>
        <v/>
      </c>
      <c r="F107" s="102" t="str">
        <f>IF(E107="","",COUNTIFS($E$3:E107,E107))</f>
        <v/>
      </c>
      <c r="G107" s="103">
        <f t="shared" si="34"/>
        <v>0</v>
      </c>
      <c r="H107" s="102">
        <f ca="1">SUMIFS(INDIRECT(H91),INDIRECT(D91),H$2,【様式４】経費計画書!$A$12:$A$26,計算書!$B107)</f>
        <v>0</v>
      </c>
      <c r="I107" s="102" t="str">
        <f ca="1">IF(H107=0,"",$B107&amp;B91&amp;H$2)</f>
        <v/>
      </c>
      <c r="J107" s="102">
        <f ca="1">SUMIFS(INDIRECT(H91),INDIRECT(D91),J$2,【様式４】経費計画書!$A$12:$A$26,計算書!$B107)</f>
        <v>0</v>
      </c>
      <c r="K107" s="102" t="str">
        <f ca="1">IF(J107=0,"",B107&amp;B91&amp;J$2)</f>
        <v/>
      </c>
      <c r="M107" s="156" t="s">
        <v>510</v>
      </c>
      <c r="N107" s="166">
        <f>【様式２】被派遣者略歴表!$C$22</f>
        <v>0</v>
      </c>
      <c r="O107" s="156" t="s">
        <v>707</v>
      </c>
      <c r="P107" s="156" t="s">
        <v>524</v>
      </c>
      <c r="Q107" s="158" t="s">
        <v>709</v>
      </c>
      <c r="R107" s="158" t="s">
        <v>710</v>
      </c>
      <c r="S107" s="158" t="s">
        <v>709</v>
      </c>
      <c r="T107" s="158" t="s">
        <v>710</v>
      </c>
    </row>
    <row r="108" spans="1:20" x14ac:dyDescent="0.4">
      <c r="M108" s="102" t="s">
        <v>525</v>
      </c>
      <c r="N108" s="167">
        <f>【様式３】実施希望調書!$E$6</f>
        <v>0</v>
      </c>
      <c r="O108" s="102" t="str">
        <f>IF(N108=0,"",N107&amp;N108)</f>
        <v/>
      </c>
      <c r="P108" s="102" t="str">
        <f>IF(O108="","",COUNTIFS($O$3:O108,O108))</f>
        <v/>
      </c>
      <c r="Q108" s="159" t="str">
        <f>IF(P108=1,SUMIFS($H:$H,$I:$I,$O108&amp;"実技"),"")</f>
        <v/>
      </c>
      <c r="R108" s="160">
        <f t="shared" ref="R108:R119" si="38">IF(Q108="",0,IF(Q108*$X$1&gt;=$X$2,$X$2,Q108*$X$1))</f>
        <v>0</v>
      </c>
      <c r="S108" s="159">
        <f>IF($P108=1,SUMIFS($J:$J,$K:$K,$O108&amp;"単労"),0)</f>
        <v>0</v>
      </c>
      <c r="T108" s="160">
        <f>IF(S108=0,0,IF(S108*$Y$1&gt;=$Y$2,$Y$2,S108*$Y$1))</f>
        <v>0</v>
      </c>
    </row>
    <row r="109" spans="1:20" x14ac:dyDescent="0.4">
      <c r="A109" s="92" t="s">
        <v>545</v>
      </c>
      <c r="B109" s="93" t="str">
        <f>【様式４】経費計画書!T$11</f>
        <v/>
      </c>
      <c r="C109" s="94">
        <f>C91+3</f>
        <v>20</v>
      </c>
      <c r="D109" s="96" t="s">
        <v>546</v>
      </c>
      <c r="E109" s="78"/>
      <c r="F109" s="78"/>
      <c r="G109" s="87"/>
      <c r="H109" s="96" t="s">
        <v>547</v>
      </c>
      <c r="I109" s="78"/>
      <c r="J109" s="78"/>
      <c r="K109" s="78"/>
      <c r="M109" s="102" t="s">
        <v>527</v>
      </c>
      <c r="N109" s="167">
        <f>【様式３】実施希望調書!$E$13</f>
        <v>0</v>
      </c>
      <c r="O109" s="102" t="str">
        <f>IF(N109=0,"",N107&amp;N109)</f>
        <v/>
      </c>
      <c r="P109" s="102" t="str">
        <f>IF(O109="","",COUNTIFS($O$3:O109,O109))</f>
        <v/>
      </c>
      <c r="Q109" s="159" t="str">
        <f t="shared" ref="Q109:Q119" si="39">IF(P109=1,SUMIFS(H:H,I:I,O109&amp;"実技"),"")</f>
        <v/>
      </c>
      <c r="R109" s="160">
        <f t="shared" si="38"/>
        <v>0</v>
      </c>
      <c r="S109" s="159">
        <f t="shared" ref="S109:S119" si="40">IF($P109=1,SUMIFS($J:$J,$K:$K,$O109&amp;"単労"),0)</f>
        <v>0</v>
      </c>
      <c r="T109" s="160">
        <f t="shared" ref="T109:T119" si="41">IF(S109=0,0,IF(S109*$Y$1&gt;=$Y$2,$Y$2,S109*$Y$1))</f>
        <v>0</v>
      </c>
    </row>
    <row r="110" spans="1:20" x14ac:dyDescent="0.4">
      <c r="A110" s="91"/>
      <c r="B110" s="97"/>
      <c r="C110" s="95"/>
      <c r="D110" s="98" t="s">
        <v>519</v>
      </c>
      <c r="E110" s="98" t="s">
        <v>523</v>
      </c>
      <c r="F110" s="98" t="s">
        <v>524</v>
      </c>
      <c r="G110" s="99" t="s">
        <v>522</v>
      </c>
      <c r="H110" s="100" t="s">
        <v>520</v>
      </c>
      <c r="I110" s="100" t="s">
        <v>523</v>
      </c>
      <c r="J110" s="101" t="s">
        <v>521</v>
      </c>
      <c r="K110" s="101" t="s">
        <v>523</v>
      </c>
      <c r="M110" s="102" t="s">
        <v>535</v>
      </c>
      <c r="N110" s="167">
        <f>【様式３】実施希望調書!$E$20</f>
        <v>0</v>
      </c>
      <c r="O110" s="102" t="str">
        <f>IF(N110=0,"",N107&amp;N110)</f>
        <v/>
      </c>
      <c r="P110" s="102" t="str">
        <f>IF(O110="","",COUNTIFS($O$3:O110,O110))</f>
        <v/>
      </c>
      <c r="Q110" s="159" t="str">
        <f t="shared" si="39"/>
        <v/>
      </c>
      <c r="R110" s="160">
        <f t="shared" si="38"/>
        <v>0</v>
      </c>
      <c r="S110" s="159">
        <f t="shared" si="40"/>
        <v>0</v>
      </c>
      <c r="T110" s="160">
        <f t="shared" si="41"/>
        <v>0</v>
      </c>
    </row>
    <row r="111" spans="1:20" x14ac:dyDescent="0.4">
      <c r="A111" s="102" t="s">
        <v>503</v>
      </c>
      <c r="B111" s="102">
        <f>【様式２】被派遣者略歴表!$C$15</f>
        <v>0</v>
      </c>
      <c r="C111" s="102"/>
      <c r="D111" s="102" t="str">
        <f>IFERROR(IF(VLOOKUP($B111,【様式４】経費計画書!$A$12:$AK$26,計算書!C109,0)=D$2,1,0),"")</f>
        <v/>
      </c>
      <c r="E111" s="102" t="str">
        <f>IF(D111=1,B111&amp;B109&amp;D$2,"")</f>
        <v/>
      </c>
      <c r="F111" s="102" t="str">
        <f>IF(E111="","",COUNTIFS($E$3:E111,E111))</f>
        <v/>
      </c>
      <c r="G111" s="103">
        <f>IF(F111=1,35650*1,0)</f>
        <v>0</v>
      </c>
      <c r="H111" s="102">
        <f ca="1">SUMIFS(INDIRECT(H109),INDIRECT(D109),H$2,【様式４】経費計画書!$A$12:$A$26,計算書!$B111)</f>
        <v>0</v>
      </c>
      <c r="I111" s="102" t="str">
        <f ca="1">IF(H111=0,"",$B111&amp;B109&amp;H$2)</f>
        <v/>
      </c>
      <c r="J111" s="102">
        <f ca="1">SUMIFS(INDIRECT(H109),INDIRECT(D109),J$2,【様式４】経費計画書!$A$12:$A$26,計算書!$B111)</f>
        <v>0</v>
      </c>
      <c r="K111" s="102" t="str">
        <f ca="1">IF(J111=0,"",B111&amp;B109&amp;J$2)</f>
        <v/>
      </c>
      <c r="M111" s="102" t="s">
        <v>536</v>
      </c>
      <c r="N111" s="167">
        <f>【様式３】実施希望調書!$E$27</f>
        <v>0</v>
      </c>
      <c r="O111" s="102" t="str">
        <f>IF(N111=0,"",N107&amp;N111)</f>
        <v/>
      </c>
      <c r="P111" s="102" t="str">
        <f>IF(O111="","",COUNTIFS($O$3:O111,O111))</f>
        <v/>
      </c>
      <c r="Q111" s="159" t="str">
        <f t="shared" si="39"/>
        <v/>
      </c>
      <c r="R111" s="160">
        <f t="shared" si="38"/>
        <v>0</v>
      </c>
      <c r="S111" s="159">
        <f t="shared" si="40"/>
        <v>0</v>
      </c>
      <c r="T111" s="160">
        <f t="shared" si="41"/>
        <v>0</v>
      </c>
    </row>
    <row r="112" spans="1:20" x14ac:dyDescent="0.4">
      <c r="A112" s="102" t="s">
        <v>504</v>
      </c>
      <c r="B112" s="102">
        <f>【様式２】被派遣者略歴表!$C$16</f>
        <v>0</v>
      </c>
      <c r="C112" s="102"/>
      <c r="D112" s="102" t="str">
        <f>IFERROR(IF(VLOOKUP($B112,【様式４】経費計画書!$A$12:$AK$26,計算書!C109,0)=D$2,1,0),"")</f>
        <v/>
      </c>
      <c r="E112" s="102" t="str">
        <f>IF(D112=1,B112&amp;B109&amp;D$2,"")</f>
        <v/>
      </c>
      <c r="F112" s="102" t="str">
        <f>IF(E112="","",COUNTIFS($E$3:E112,E112))</f>
        <v/>
      </c>
      <c r="G112" s="103">
        <f t="shared" ref="G112:G125" si="42">IF(F112=1,35650*1,0)</f>
        <v>0</v>
      </c>
      <c r="H112" s="102">
        <f ca="1">SUMIFS(INDIRECT(H109),INDIRECT(D109),H$2,【様式４】経費計画書!$A$12:$A$26,計算書!$B112)</f>
        <v>0</v>
      </c>
      <c r="I112" s="102" t="str">
        <f ca="1">IF(H112=0,"",$B112&amp;B109&amp;H$2)</f>
        <v/>
      </c>
      <c r="J112" s="102">
        <f ca="1">SUMIFS(INDIRECT(H109),INDIRECT(D109),J$2,【様式４】経費計画書!$A$12:$A$26,計算書!$B112)</f>
        <v>0</v>
      </c>
      <c r="K112" s="102" t="str">
        <f ca="1">IF(J112=0,"",B112&amp;B109&amp;J$2)</f>
        <v/>
      </c>
      <c r="M112" s="102" t="s">
        <v>539</v>
      </c>
      <c r="N112" s="167">
        <f>【様式３】実施希望調書!$E$34</f>
        <v>0</v>
      </c>
      <c r="O112" s="102" t="str">
        <f>IF(N112=0,"",N107&amp;N112)</f>
        <v/>
      </c>
      <c r="P112" s="102" t="str">
        <f>IF(O112="","",COUNTIFS($O$3:O112,O112))</f>
        <v/>
      </c>
      <c r="Q112" s="159" t="str">
        <f t="shared" si="39"/>
        <v/>
      </c>
      <c r="R112" s="160">
        <f t="shared" si="38"/>
        <v>0</v>
      </c>
      <c r="S112" s="159">
        <f t="shared" si="40"/>
        <v>0</v>
      </c>
      <c r="T112" s="160">
        <f t="shared" si="41"/>
        <v>0</v>
      </c>
    </row>
    <row r="113" spans="1:20" x14ac:dyDescent="0.4">
      <c r="A113" s="102" t="s">
        <v>505</v>
      </c>
      <c r="B113" s="102">
        <f>【様式２】被派遣者略歴表!$C$17</f>
        <v>0</v>
      </c>
      <c r="C113" s="102"/>
      <c r="D113" s="102" t="str">
        <f>IFERROR(IF(VLOOKUP($B113,【様式４】経費計画書!$A$12:$AK$26,計算書!C109,0)=D$2,1,0),"")</f>
        <v/>
      </c>
      <c r="E113" s="102" t="str">
        <f>IF(D113=1,B113&amp;B109&amp;D$2,"")</f>
        <v/>
      </c>
      <c r="F113" s="102" t="str">
        <f>IF(E113="","",COUNTIFS($E$3:E113,E113))</f>
        <v/>
      </c>
      <c r="G113" s="103">
        <f t="shared" si="42"/>
        <v>0</v>
      </c>
      <c r="H113" s="102">
        <f ca="1">SUMIFS(INDIRECT(H109),INDIRECT(D109),H$2,【様式４】経費計画書!$A$12:$A$26,計算書!$B113)</f>
        <v>0</v>
      </c>
      <c r="I113" s="102" t="str">
        <f ca="1">IF(H113=0,"",$B113&amp;B109&amp;H$2)</f>
        <v/>
      </c>
      <c r="J113" s="102">
        <f ca="1">SUMIFS(INDIRECT(H109),INDIRECT(D109),J$2,【様式４】経費計画書!$A$12:$A$26,計算書!$B113)</f>
        <v>0</v>
      </c>
      <c r="K113" s="102" t="str">
        <f ca="1">IF(J113=0,"",B113&amp;B109&amp;J$2)</f>
        <v/>
      </c>
      <c r="M113" s="102" t="s">
        <v>542</v>
      </c>
      <c r="N113" s="167">
        <f>【様式３】実施希望調書!$E$41</f>
        <v>0</v>
      </c>
      <c r="O113" s="102" t="str">
        <f>IF(N113=0,"",N107&amp;N113)</f>
        <v/>
      </c>
      <c r="P113" s="102" t="str">
        <f>IF(O113="","",COUNTIFS($O$3:O113,O113))</f>
        <v/>
      </c>
      <c r="Q113" s="159" t="str">
        <f t="shared" si="39"/>
        <v/>
      </c>
      <c r="R113" s="160">
        <f t="shared" si="38"/>
        <v>0</v>
      </c>
      <c r="S113" s="159">
        <f t="shared" si="40"/>
        <v>0</v>
      </c>
      <c r="T113" s="160">
        <f t="shared" si="41"/>
        <v>0</v>
      </c>
    </row>
    <row r="114" spans="1:20" x14ac:dyDescent="0.4">
      <c r="A114" s="102" t="s">
        <v>506</v>
      </c>
      <c r="B114" s="102">
        <f>【様式２】被派遣者略歴表!$C$18</f>
        <v>0</v>
      </c>
      <c r="C114" s="102"/>
      <c r="D114" s="102" t="str">
        <f>IFERROR(IF(VLOOKUP($B114,【様式４】経費計画書!$A$12:$AK$26,計算書!C109,0)=D$2,1,0),"")</f>
        <v/>
      </c>
      <c r="E114" s="102" t="str">
        <f>IF(D114=1,B114&amp;B109&amp;D$2,"")</f>
        <v/>
      </c>
      <c r="F114" s="102" t="str">
        <f>IF(E114="","",COUNTIFS($E$3:E114,E114))</f>
        <v/>
      </c>
      <c r="G114" s="103">
        <f t="shared" si="42"/>
        <v>0</v>
      </c>
      <c r="H114" s="102">
        <f ca="1">SUMIFS(INDIRECT(H109),INDIRECT(D109),H$2,【様式４】経費計画書!$A$12:$A$26,計算書!$B114)</f>
        <v>0</v>
      </c>
      <c r="I114" s="102" t="str">
        <f ca="1">IF(H114=0,"",$B114&amp;B109&amp;H$2)</f>
        <v/>
      </c>
      <c r="J114" s="102">
        <f ca="1">SUMIFS(INDIRECT(H109),INDIRECT(D109),J$2,【様式４】経費計画書!$A$12:$A$26,計算書!$B114)</f>
        <v>0</v>
      </c>
      <c r="K114" s="102" t="str">
        <f ca="1">IF(J114=0,"",B114&amp;B109&amp;J$2)</f>
        <v/>
      </c>
      <c r="M114" s="102" t="s">
        <v>545</v>
      </c>
      <c r="N114" s="167">
        <f>【様式３】実施希望調書!$E$48</f>
        <v>0</v>
      </c>
      <c r="O114" s="102" t="str">
        <f>IF(N114=0,"",N107&amp;N114)</f>
        <v/>
      </c>
      <c r="P114" s="102" t="str">
        <f>IF(O114="","",COUNTIFS($O$3:O114,O114))</f>
        <v/>
      </c>
      <c r="Q114" s="159" t="str">
        <f t="shared" si="39"/>
        <v/>
      </c>
      <c r="R114" s="160">
        <f t="shared" si="38"/>
        <v>0</v>
      </c>
      <c r="S114" s="159">
        <f t="shared" si="40"/>
        <v>0</v>
      </c>
      <c r="T114" s="160">
        <f t="shared" si="41"/>
        <v>0</v>
      </c>
    </row>
    <row r="115" spans="1:20" x14ac:dyDescent="0.4">
      <c r="A115" s="102" t="s">
        <v>507</v>
      </c>
      <c r="B115" s="102">
        <f>【様式２】被派遣者略歴表!$C$19</f>
        <v>0</v>
      </c>
      <c r="C115" s="102"/>
      <c r="D115" s="102" t="str">
        <f>IFERROR(IF(VLOOKUP($B115,【様式４】経費計画書!$A$12:$AK$26,計算書!C109,0)=D$2,1,0),"")</f>
        <v/>
      </c>
      <c r="E115" s="102" t="str">
        <f>IF(D115=1,B115&amp;B109&amp;D$2,"")</f>
        <v/>
      </c>
      <c r="F115" s="102" t="str">
        <f>IF(E115="","",COUNTIFS($E$3:E115,E115))</f>
        <v/>
      </c>
      <c r="G115" s="103">
        <f t="shared" si="42"/>
        <v>0</v>
      </c>
      <c r="H115" s="102">
        <f ca="1">SUMIFS(INDIRECT(H109),INDIRECT(D109),H$2,【様式４】経費計画書!$A$12:$A$26,計算書!$B115)</f>
        <v>0</v>
      </c>
      <c r="I115" s="102" t="str">
        <f ca="1">IF(H115=0,"",$B115&amp;B109&amp;H$2)</f>
        <v/>
      </c>
      <c r="J115" s="102">
        <f ca="1">SUMIFS(INDIRECT(H109),INDIRECT(D109),J$2,【様式４】経費計画書!$A$12:$A$26,計算書!$B115)</f>
        <v>0</v>
      </c>
      <c r="K115" s="102" t="str">
        <f ca="1">IF(J115=0,"",B115&amp;B109&amp;J$2)</f>
        <v/>
      </c>
      <c r="M115" s="102" t="s">
        <v>548</v>
      </c>
      <c r="N115" s="167">
        <f>【様式３】実施希望調書!$E$55</f>
        <v>0</v>
      </c>
      <c r="O115" s="102" t="str">
        <f>IF(N115=0,"",N107&amp;N115)</f>
        <v/>
      </c>
      <c r="P115" s="102" t="str">
        <f>IF(O115="","",COUNTIFS($O$3:O115,O115))</f>
        <v/>
      </c>
      <c r="Q115" s="159" t="str">
        <f t="shared" si="39"/>
        <v/>
      </c>
      <c r="R115" s="160">
        <f t="shared" si="38"/>
        <v>0</v>
      </c>
      <c r="S115" s="159">
        <f t="shared" si="40"/>
        <v>0</v>
      </c>
      <c r="T115" s="160">
        <f t="shared" si="41"/>
        <v>0</v>
      </c>
    </row>
    <row r="116" spans="1:20" x14ac:dyDescent="0.4">
      <c r="A116" s="102" t="s">
        <v>508</v>
      </c>
      <c r="B116" s="102">
        <f>【様式２】被派遣者略歴表!$C$20</f>
        <v>0</v>
      </c>
      <c r="C116" s="102"/>
      <c r="D116" s="102" t="str">
        <f>IFERROR(IF(VLOOKUP($B116,【様式４】経費計画書!$A$12:$AK$26,計算書!C109,0)=D$2,1,0),"")</f>
        <v/>
      </c>
      <c r="E116" s="102" t="str">
        <f>IF(D116=1,B116&amp;B109&amp;D$2,"")</f>
        <v/>
      </c>
      <c r="F116" s="102" t="str">
        <f>IF(E116="","",COUNTIFS($E$3:E116,E116))</f>
        <v/>
      </c>
      <c r="G116" s="103">
        <f t="shared" si="42"/>
        <v>0</v>
      </c>
      <c r="H116" s="102">
        <f ca="1">SUMIFS(INDIRECT(H109),INDIRECT(D109),H$2,【様式４】経費計画書!$A$12:$A$26,計算書!$B116)</f>
        <v>0</v>
      </c>
      <c r="I116" s="102" t="str">
        <f ca="1">IF(H116=0,"",$B116&amp;B109&amp;H$2)</f>
        <v/>
      </c>
      <c r="J116" s="102">
        <f ca="1">SUMIFS(INDIRECT(H109),INDIRECT(D109),J$2,【様式４】経費計画書!$A$12:$A$26,計算書!$B116)</f>
        <v>0</v>
      </c>
      <c r="K116" s="102" t="str">
        <f ca="1">IF(J116=0,"",B116&amp;B109&amp;J$2)</f>
        <v/>
      </c>
      <c r="M116" s="102" t="s">
        <v>551</v>
      </c>
      <c r="N116" s="167">
        <f>【様式３】実施希望調書!$E$62</f>
        <v>0</v>
      </c>
      <c r="O116" s="102" t="str">
        <f>IF(N116=0,"",N107&amp;N116)</f>
        <v/>
      </c>
      <c r="P116" s="102" t="str">
        <f>IF(O116="","",COUNTIFS($O$3:O116,O116))</f>
        <v/>
      </c>
      <c r="Q116" s="159" t="str">
        <f t="shared" si="39"/>
        <v/>
      </c>
      <c r="R116" s="160">
        <f t="shared" si="38"/>
        <v>0</v>
      </c>
      <c r="S116" s="159">
        <f t="shared" si="40"/>
        <v>0</v>
      </c>
      <c r="T116" s="160">
        <f t="shared" si="41"/>
        <v>0</v>
      </c>
    </row>
    <row r="117" spans="1:20" x14ac:dyDescent="0.4">
      <c r="A117" s="102" t="s">
        <v>509</v>
      </c>
      <c r="B117" s="102">
        <f>【様式２】被派遣者略歴表!$C$21</f>
        <v>0</v>
      </c>
      <c r="C117" s="102"/>
      <c r="D117" s="102" t="str">
        <f>IFERROR(IF(VLOOKUP($B117,【様式４】経費計画書!$A$12:$AK$26,計算書!C109,0)=D$2,1,0),"")</f>
        <v/>
      </c>
      <c r="E117" s="102" t="str">
        <f>IF(D117=1,B117&amp;B109&amp;D$2,"")</f>
        <v/>
      </c>
      <c r="F117" s="102" t="str">
        <f>IF(E117="","",COUNTIFS($E$3:E117,E117))</f>
        <v/>
      </c>
      <c r="G117" s="103">
        <f t="shared" si="42"/>
        <v>0</v>
      </c>
      <c r="H117" s="102">
        <f ca="1">SUMIFS(INDIRECT(H109),INDIRECT(D109),H$2,【様式４】経費計画書!$A$12:$A$26,計算書!$B117)</f>
        <v>0</v>
      </c>
      <c r="I117" s="102" t="str">
        <f ca="1">IF(H117=0,"",$B117&amp;B109&amp;H$2)</f>
        <v/>
      </c>
      <c r="J117" s="102">
        <f ca="1">SUMIFS(INDIRECT(H109),INDIRECT(D109),J$2,【様式４】経費計画書!$A$12:$A$26,計算書!$B117)</f>
        <v>0</v>
      </c>
      <c r="K117" s="102" t="str">
        <f ca="1">IF(J117=0,"",B117&amp;B109&amp;J$2)</f>
        <v/>
      </c>
      <c r="M117" s="102" t="s">
        <v>554</v>
      </c>
      <c r="N117" s="167">
        <f>【様式３】実施希望調書!$E$69</f>
        <v>0</v>
      </c>
      <c r="O117" s="102" t="str">
        <f>IF(N117=0,"",N107&amp;N117)</f>
        <v/>
      </c>
      <c r="P117" s="102" t="str">
        <f>IF(O117="","",COUNTIFS($O$3:O117,O117))</f>
        <v/>
      </c>
      <c r="Q117" s="159" t="str">
        <f t="shared" si="39"/>
        <v/>
      </c>
      <c r="R117" s="160">
        <f t="shared" si="38"/>
        <v>0</v>
      </c>
      <c r="S117" s="159">
        <f t="shared" si="40"/>
        <v>0</v>
      </c>
      <c r="T117" s="160">
        <f t="shared" si="41"/>
        <v>0</v>
      </c>
    </row>
    <row r="118" spans="1:20" x14ac:dyDescent="0.4">
      <c r="A118" s="102" t="s">
        <v>510</v>
      </c>
      <c r="B118" s="102">
        <f>【様式２】被派遣者略歴表!$C$22</f>
        <v>0</v>
      </c>
      <c r="C118" s="102"/>
      <c r="D118" s="102" t="str">
        <f>IFERROR(IF(VLOOKUP($B118,【様式４】経費計画書!$A$12:$AK$26,計算書!C109,0)=D$2,1,0),"")</f>
        <v/>
      </c>
      <c r="E118" s="102" t="str">
        <f>IF(D118=1,B118&amp;B109&amp;D$2,"")</f>
        <v/>
      </c>
      <c r="F118" s="102" t="str">
        <f>IF(E118="","",COUNTIFS($E$3:E118,E118))</f>
        <v/>
      </c>
      <c r="G118" s="103">
        <f t="shared" si="42"/>
        <v>0</v>
      </c>
      <c r="H118" s="102">
        <f ca="1">SUMIFS(INDIRECT(H109),INDIRECT(D109),H$2,【様式４】経費計画書!$A$12:$A$26,計算書!$B118)</f>
        <v>0</v>
      </c>
      <c r="I118" s="102" t="str">
        <f ca="1">IF(H118=0,"",$B118&amp;B109&amp;H$2)</f>
        <v/>
      </c>
      <c r="J118" s="102">
        <f ca="1">SUMIFS(INDIRECT(H109),INDIRECT(D109),J$2,【様式４】経費計画書!$A$12:$A$26,計算書!$B118)</f>
        <v>0</v>
      </c>
      <c r="K118" s="102" t="str">
        <f ca="1">IF(J118=0,"",B118&amp;B109&amp;J$2)</f>
        <v/>
      </c>
      <c r="M118" s="102" t="s">
        <v>557</v>
      </c>
      <c r="N118" s="167">
        <f>【様式３】実施希望調書!$E$76</f>
        <v>0</v>
      </c>
      <c r="O118" s="102" t="str">
        <f>IF(N118=0,"",N107&amp;N118)</f>
        <v/>
      </c>
      <c r="P118" s="102" t="str">
        <f>IF(O118="","",COUNTIFS($O$3:O118,O118))</f>
        <v/>
      </c>
      <c r="Q118" s="159" t="str">
        <f t="shared" si="39"/>
        <v/>
      </c>
      <c r="R118" s="160">
        <f t="shared" si="38"/>
        <v>0</v>
      </c>
      <c r="S118" s="159">
        <f t="shared" si="40"/>
        <v>0</v>
      </c>
      <c r="T118" s="160">
        <f t="shared" si="41"/>
        <v>0</v>
      </c>
    </row>
    <row r="119" spans="1:20" x14ac:dyDescent="0.4">
      <c r="A119" s="102" t="s">
        <v>511</v>
      </c>
      <c r="B119" s="102">
        <f>【様式２】被派遣者略歴表!$C$23</f>
        <v>0</v>
      </c>
      <c r="C119" s="102"/>
      <c r="D119" s="102" t="str">
        <f>IFERROR(IF(VLOOKUP($B119,【様式４】経費計画書!$A$12:$AK$26,計算書!C109,0)=D$2,1,0),"")</f>
        <v/>
      </c>
      <c r="E119" s="102" t="str">
        <f>IF(D119=1,B119&amp;B109&amp;D$2,"")</f>
        <v/>
      </c>
      <c r="F119" s="102" t="str">
        <f>IF(E119="","",COUNTIFS($E$3:E119,E119))</f>
        <v/>
      </c>
      <c r="G119" s="103">
        <f t="shared" si="42"/>
        <v>0</v>
      </c>
      <c r="H119" s="102">
        <f ca="1">SUMIFS(INDIRECT(H109),INDIRECT(D109),H$2,【様式４】経費計画書!$A$12:$A$26,計算書!$B119)</f>
        <v>0</v>
      </c>
      <c r="I119" s="102" t="str">
        <f ca="1">IF(H119=0,"",$B119&amp;B109&amp;H$2)</f>
        <v/>
      </c>
      <c r="J119" s="102">
        <f ca="1">SUMIFS(INDIRECT(H109),INDIRECT(D109),J$2,【様式４】経費計画書!$A$12:$A$26,計算書!$B119)</f>
        <v>0</v>
      </c>
      <c r="K119" s="102" t="str">
        <f ca="1">IF(J119=0,"",B119&amp;B109&amp;J$2)</f>
        <v/>
      </c>
      <c r="M119" s="102" t="s">
        <v>560</v>
      </c>
      <c r="N119" s="167">
        <f>【様式３】実施希望調書!$E$83</f>
        <v>0</v>
      </c>
      <c r="O119" s="102" t="str">
        <f>IF(N119=0,"",N107&amp;N119)</f>
        <v/>
      </c>
      <c r="P119" s="102" t="str">
        <f>IF(O119="","",COUNTIFS($O$3:O119,O119))</f>
        <v/>
      </c>
      <c r="Q119" s="159" t="str">
        <f t="shared" si="39"/>
        <v/>
      </c>
      <c r="R119" s="160">
        <f t="shared" si="38"/>
        <v>0</v>
      </c>
      <c r="S119" s="159">
        <f t="shared" si="40"/>
        <v>0</v>
      </c>
      <c r="T119" s="160">
        <f t="shared" si="41"/>
        <v>0</v>
      </c>
    </row>
    <row r="120" spans="1:20" x14ac:dyDescent="0.4">
      <c r="A120" s="102" t="s">
        <v>512</v>
      </c>
      <c r="B120" s="102">
        <f>【様式２】被派遣者略歴表!$C$24</f>
        <v>0</v>
      </c>
      <c r="C120" s="102"/>
      <c r="D120" s="102" t="str">
        <f>IFERROR(IF(VLOOKUP($B120,【様式４】経費計画書!$A$12:$AK$26,計算書!C109,0)=D$2,1,0),"")</f>
        <v/>
      </c>
      <c r="E120" s="102" t="str">
        <f>IF(D120=1,B120&amp;B109&amp;D$2,"")</f>
        <v/>
      </c>
      <c r="F120" s="102" t="str">
        <f>IF(E120="","",COUNTIFS($E$3:E120,E120))</f>
        <v/>
      </c>
      <c r="G120" s="103">
        <f t="shared" si="42"/>
        <v>0</v>
      </c>
      <c r="H120" s="102">
        <f ca="1">SUMIFS(INDIRECT(H109),INDIRECT(D109),H$2,【様式４】経費計画書!$A$12:$A$26,計算書!$B120)</f>
        <v>0</v>
      </c>
      <c r="I120" s="102" t="str">
        <f ca="1">IF(H120=0,"",$B120&amp;B109&amp;H$2)</f>
        <v/>
      </c>
      <c r="J120" s="102">
        <f ca="1">SUMIFS(INDIRECT(H109),INDIRECT(D109),J$2,【様式４】経費計画書!$A$12:$A$26,計算書!$B120)</f>
        <v>0</v>
      </c>
      <c r="K120" s="102" t="str">
        <f ca="1">IF(J120=0,"",B120&amp;B109&amp;J$2)</f>
        <v/>
      </c>
      <c r="M120" s="155"/>
      <c r="N120" s="168"/>
      <c r="P120" s="155"/>
      <c r="Q120" s="157">
        <f>N107</f>
        <v>0</v>
      </c>
      <c r="R120" s="162">
        <f>SUM(R108:R119)</f>
        <v>0</v>
      </c>
      <c r="T120" s="162">
        <f>SUM(T108:T119)</f>
        <v>0</v>
      </c>
    </row>
    <row r="121" spans="1:20" x14ac:dyDescent="0.4">
      <c r="A121" s="102" t="s">
        <v>513</v>
      </c>
      <c r="B121" s="102">
        <f>【様式２】被派遣者略歴表!$C$25</f>
        <v>0</v>
      </c>
      <c r="C121" s="102"/>
      <c r="D121" s="102" t="str">
        <f>IFERROR(IF(VLOOKUP($B121,【様式４】経費計画書!$A$12:$AK$26,計算書!C109,0)=D$2,1,0),"")</f>
        <v/>
      </c>
      <c r="E121" s="102" t="str">
        <f>IF(D121=1,B121&amp;B109&amp;D$2,"")</f>
        <v/>
      </c>
      <c r="F121" s="102" t="str">
        <f>IF(E121="","",COUNTIFS($E$3:E121,E121))</f>
        <v/>
      </c>
      <c r="G121" s="103">
        <f t="shared" si="42"/>
        <v>0</v>
      </c>
      <c r="H121" s="102">
        <f ca="1">SUMIFS(INDIRECT(H109),INDIRECT(D109),H$2,【様式４】経費計画書!$A$12:$A$26,計算書!$B121)</f>
        <v>0</v>
      </c>
      <c r="I121" s="102" t="str">
        <f ca="1">IF(H121=0,"",$B121&amp;B109&amp;H$2)</f>
        <v/>
      </c>
      <c r="J121" s="102">
        <f ca="1">SUMIFS(INDIRECT(H109),INDIRECT(D109),J$2,【様式４】経費計画書!$A$12:$A$26,計算書!$B121)</f>
        <v>0</v>
      </c>
      <c r="K121" s="102" t="str">
        <f ca="1">IF(J121=0,"",B121&amp;B109&amp;J$2)</f>
        <v/>
      </c>
    </row>
    <row r="122" spans="1:20" x14ac:dyDescent="0.4">
      <c r="A122" s="102" t="s">
        <v>514</v>
      </c>
      <c r="B122" s="102">
        <f>【様式２】被派遣者略歴表!$C$26</f>
        <v>0</v>
      </c>
      <c r="C122" s="102"/>
      <c r="D122" s="102" t="str">
        <f>IFERROR(IF(VLOOKUP($B122,【様式４】経費計画書!$A$12:$AK$26,計算書!C109,0)=D$2,1,0),"")</f>
        <v/>
      </c>
      <c r="E122" s="102" t="str">
        <f>IF(D122=1,B122&amp;B109&amp;D$2,"")</f>
        <v/>
      </c>
      <c r="F122" s="102" t="str">
        <f>IF(E122="","",COUNTIFS($E$3:E122,E122))</f>
        <v/>
      </c>
      <c r="G122" s="103">
        <f t="shared" si="42"/>
        <v>0</v>
      </c>
      <c r="H122" s="102">
        <f ca="1">SUMIFS(INDIRECT(H109),INDIRECT(D109),H$2,【様式４】経費計画書!$A$12:$A$26,計算書!$B122)</f>
        <v>0</v>
      </c>
      <c r="I122" s="102" t="str">
        <f ca="1">IF(H122=0,"",$B122&amp;B109&amp;H$2)</f>
        <v/>
      </c>
      <c r="J122" s="102">
        <f ca="1">SUMIFS(INDIRECT(H109),INDIRECT(D109),J$2,【様式４】経費計画書!$A$12:$A$26,計算書!$B122)</f>
        <v>0</v>
      </c>
      <c r="K122" s="102" t="str">
        <f ca="1">IF(J122=0,"",B122&amp;B109&amp;J$2)</f>
        <v/>
      </c>
      <c r="M122" s="156" t="s">
        <v>511</v>
      </c>
      <c r="N122" s="166">
        <f>【様式２】被派遣者略歴表!$C$23</f>
        <v>0</v>
      </c>
      <c r="O122" s="156" t="s">
        <v>707</v>
      </c>
      <c r="P122" s="156" t="s">
        <v>524</v>
      </c>
      <c r="Q122" s="158" t="s">
        <v>709</v>
      </c>
      <c r="R122" s="158" t="s">
        <v>710</v>
      </c>
      <c r="S122" s="158" t="s">
        <v>709</v>
      </c>
      <c r="T122" s="158" t="s">
        <v>710</v>
      </c>
    </row>
    <row r="123" spans="1:20" x14ac:dyDescent="0.4">
      <c r="A123" s="102" t="s">
        <v>515</v>
      </c>
      <c r="B123" s="102">
        <f>【様式２】被派遣者略歴表!$C$27</f>
        <v>0</v>
      </c>
      <c r="C123" s="102"/>
      <c r="D123" s="102" t="str">
        <f>IFERROR(IF(VLOOKUP($B123,【様式４】経費計画書!$A$12:$AK$26,計算書!C109,0)=D$2,1,0),"")</f>
        <v/>
      </c>
      <c r="E123" s="102" t="str">
        <f>IF(D123=1,B123&amp;B109&amp;D$2,"")</f>
        <v/>
      </c>
      <c r="F123" s="102" t="str">
        <f>IF(E123="","",COUNTIFS($E$3:E123,E123))</f>
        <v/>
      </c>
      <c r="G123" s="103">
        <f t="shared" si="42"/>
        <v>0</v>
      </c>
      <c r="H123" s="102">
        <f ca="1">SUMIFS(INDIRECT(H109),INDIRECT(D109),H$2,【様式４】経費計画書!$A$12:$A$26,計算書!$B123)</f>
        <v>0</v>
      </c>
      <c r="I123" s="102" t="str">
        <f ca="1">IF(H123=0,"",$B123&amp;B109&amp;H$2)</f>
        <v/>
      </c>
      <c r="J123" s="102">
        <f ca="1">SUMIFS(INDIRECT(H109),INDIRECT(D109),J$2,【様式４】経費計画書!$A$12:$A$26,計算書!$B123)</f>
        <v>0</v>
      </c>
      <c r="K123" s="102" t="str">
        <f ca="1">IF(J123=0,"",B123&amp;B109&amp;J$2)</f>
        <v/>
      </c>
      <c r="M123" s="102" t="s">
        <v>525</v>
      </c>
      <c r="N123" s="167">
        <f>【様式３】実施希望調書!$E$6</f>
        <v>0</v>
      </c>
      <c r="O123" s="102" t="str">
        <f>IF(N123=0,"",N122&amp;N123)</f>
        <v/>
      </c>
      <c r="P123" s="102" t="str">
        <f>IF(O123="","",COUNTIFS($O$3:O123,O123))</f>
        <v/>
      </c>
      <c r="Q123" s="159" t="str">
        <f>IF(P123=1,SUMIFS($H:$H,$I:$I,$O123&amp;"実技"),"")</f>
        <v/>
      </c>
      <c r="R123" s="160">
        <f t="shared" ref="R123:R134" si="43">IF(Q123="",0,IF(Q123*$X$1&gt;=$X$2,$X$2,Q123*$X$1))</f>
        <v>0</v>
      </c>
      <c r="S123" s="159">
        <f>IF($P123=1,SUMIFS($J:$J,$K:$K,$O123&amp;"単労"),0)</f>
        <v>0</v>
      </c>
      <c r="T123" s="160">
        <f>IF(S123=0,0,IF(S123*$Y$1&gt;=$Y$2,$Y$2,S123*$Y$1))</f>
        <v>0</v>
      </c>
    </row>
    <row r="124" spans="1:20" x14ac:dyDescent="0.4">
      <c r="A124" s="102" t="s">
        <v>516</v>
      </c>
      <c r="B124" s="102">
        <f>【様式２】被派遣者略歴表!$C$28</f>
        <v>0</v>
      </c>
      <c r="C124" s="102"/>
      <c r="D124" s="102" t="str">
        <f>IFERROR(IF(VLOOKUP($B124,【様式４】経費計画書!$A$12:$AK$26,計算書!C109,0)=D$2,1,0),"")</f>
        <v/>
      </c>
      <c r="E124" s="102" t="str">
        <f>IF(D124=1,B124&amp;B109&amp;D$2,"")</f>
        <v/>
      </c>
      <c r="F124" s="102" t="str">
        <f>IF(E124="","",COUNTIFS($E$3:E124,E124))</f>
        <v/>
      </c>
      <c r="G124" s="103">
        <f t="shared" si="42"/>
        <v>0</v>
      </c>
      <c r="H124" s="102">
        <f ca="1">SUMIFS(INDIRECT(H109),INDIRECT(D109),H$2,【様式４】経費計画書!$A$12:$A$26,計算書!$B124)</f>
        <v>0</v>
      </c>
      <c r="I124" s="102" t="str">
        <f ca="1">IF(H124=0,"",$B124&amp;B109&amp;H$2)</f>
        <v/>
      </c>
      <c r="J124" s="102">
        <f ca="1">SUMIFS(INDIRECT(H109),INDIRECT(D109),J$2,【様式４】経費計画書!$A$12:$A$26,計算書!$B124)</f>
        <v>0</v>
      </c>
      <c r="K124" s="102" t="str">
        <f ca="1">IF(J124=0,"",B124&amp;B109&amp;J$2)</f>
        <v/>
      </c>
      <c r="M124" s="102" t="s">
        <v>527</v>
      </c>
      <c r="N124" s="167">
        <f>【様式３】実施希望調書!$E$13</f>
        <v>0</v>
      </c>
      <c r="O124" s="102" t="str">
        <f>IF(N124=0,"",N122&amp;N124)</f>
        <v/>
      </c>
      <c r="P124" s="102" t="str">
        <f>IF(O124="","",COUNTIFS($O$3:O124,O124))</f>
        <v/>
      </c>
      <c r="Q124" s="159" t="str">
        <f t="shared" ref="Q124:Q134" si="44">IF(P124=1,SUMIFS(H:H,I:I,O124&amp;"実技"),"")</f>
        <v/>
      </c>
      <c r="R124" s="160">
        <f t="shared" si="43"/>
        <v>0</v>
      </c>
      <c r="S124" s="159">
        <f t="shared" ref="S124:S134" si="45">IF($P124=1,SUMIFS($J:$J,$K:$K,$O124&amp;"単労"),0)</f>
        <v>0</v>
      </c>
      <c r="T124" s="160">
        <f t="shared" ref="T124:T134" si="46">IF(S124=0,0,IF(S124*$Y$1&gt;=$Y$2,$Y$2,S124*$Y$1))</f>
        <v>0</v>
      </c>
    </row>
    <row r="125" spans="1:20" x14ac:dyDescent="0.4">
      <c r="A125" s="102" t="s">
        <v>517</v>
      </c>
      <c r="B125" s="102">
        <f>【様式２】被派遣者略歴表!$C$29</f>
        <v>0</v>
      </c>
      <c r="C125" s="102"/>
      <c r="D125" s="102" t="str">
        <f>IFERROR(IF(VLOOKUP($B125,【様式４】経費計画書!$A$12:$AK$26,計算書!C109,0)=D$2,1,0),"")</f>
        <v/>
      </c>
      <c r="E125" s="102" t="str">
        <f>IF(D125=1,B125&amp;B109&amp;D$2,"")</f>
        <v/>
      </c>
      <c r="F125" s="102" t="str">
        <f>IF(E125="","",COUNTIFS($E$3:E125,E125))</f>
        <v/>
      </c>
      <c r="G125" s="103">
        <f t="shared" si="42"/>
        <v>0</v>
      </c>
      <c r="H125" s="102">
        <f ca="1">SUMIFS(INDIRECT(H109),INDIRECT(D109),H$2,【様式４】経費計画書!$A$12:$A$26,計算書!$B125)</f>
        <v>0</v>
      </c>
      <c r="I125" s="102" t="str">
        <f ca="1">IF(H125=0,"",$B125&amp;B109&amp;H$2)</f>
        <v/>
      </c>
      <c r="J125" s="102">
        <f ca="1">SUMIFS(INDIRECT(H109),INDIRECT(D109),J$2,【様式４】経費計画書!$A$12:$A$26,計算書!$B125)</f>
        <v>0</v>
      </c>
      <c r="K125" s="102" t="str">
        <f ca="1">IF(J125=0,"",B125&amp;B109&amp;J$2)</f>
        <v/>
      </c>
      <c r="M125" s="102" t="s">
        <v>535</v>
      </c>
      <c r="N125" s="167">
        <f>【様式３】実施希望調書!$E$20</f>
        <v>0</v>
      </c>
      <c r="O125" s="102" t="str">
        <f>IF(N125=0,"",N122&amp;N125)</f>
        <v/>
      </c>
      <c r="P125" s="102" t="str">
        <f>IF(O125="","",COUNTIFS($O$3:O125,O125))</f>
        <v/>
      </c>
      <c r="Q125" s="159" t="str">
        <f t="shared" si="44"/>
        <v/>
      </c>
      <c r="R125" s="160">
        <f t="shared" si="43"/>
        <v>0</v>
      </c>
      <c r="S125" s="159">
        <f t="shared" si="45"/>
        <v>0</v>
      </c>
      <c r="T125" s="160">
        <f t="shared" si="46"/>
        <v>0</v>
      </c>
    </row>
    <row r="126" spans="1:20" x14ac:dyDescent="0.4">
      <c r="M126" s="102" t="s">
        <v>536</v>
      </c>
      <c r="N126" s="167">
        <f>【様式３】実施希望調書!$E$27</f>
        <v>0</v>
      </c>
      <c r="O126" s="102" t="str">
        <f>IF(N126=0,"",N122&amp;N126)</f>
        <v/>
      </c>
      <c r="P126" s="102" t="str">
        <f>IF(O126="","",COUNTIFS($O$3:O126,O126))</f>
        <v/>
      </c>
      <c r="Q126" s="159" t="str">
        <f t="shared" si="44"/>
        <v/>
      </c>
      <c r="R126" s="160">
        <f t="shared" si="43"/>
        <v>0</v>
      </c>
      <c r="S126" s="159">
        <f t="shared" si="45"/>
        <v>0</v>
      </c>
      <c r="T126" s="160">
        <f t="shared" si="46"/>
        <v>0</v>
      </c>
    </row>
    <row r="127" spans="1:20" x14ac:dyDescent="0.4">
      <c r="A127" s="92" t="s">
        <v>548</v>
      </c>
      <c r="B127" s="93" t="str">
        <f>【様式４】経費計画書!W$11</f>
        <v/>
      </c>
      <c r="C127" s="94">
        <f>C109+3</f>
        <v>23</v>
      </c>
      <c r="D127" s="96" t="s">
        <v>549</v>
      </c>
      <c r="E127" s="78"/>
      <c r="F127" s="78"/>
      <c r="G127" s="87"/>
      <c r="H127" s="96" t="s">
        <v>550</v>
      </c>
      <c r="I127" s="78"/>
      <c r="J127" s="78"/>
      <c r="K127" s="78"/>
      <c r="M127" s="102" t="s">
        <v>539</v>
      </c>
      <c r="N127" s="167">
        <f>【様式３】実施希望調書!$E$34</f>
        <v>0</v>
      </c>
      <c r="O127" s="102" t="str">
        <f>IF(N127=0,"",N122&amp;N127)</f>
        <v/>
      </c>
      <c r="P127" s="102" t="str">
        <f>IF(O127="","",COUNTIFS($O$3:O127,O127))</f>
        <v/>
      </c>
      <c r="Q127" s="159" t="str">
        <f t="shared" si="44"/>
        <v/>
      </c>
      <c r="R127" s="160">
        <f t="shared" si="43"/>
        <v>0</v>
      </c>
      <c r="S127" s="159">
        <f t="shared" si="45"/>
        <v>0</v>
      </c>
      <c r="T127" s="160">
        <f t="shared" si="46"/>
        <v>0</v>
      </c>
    </row>
    <row r="128" spans="1:20" x14ac:dyDescent="0.4">
      <c r="A128" s="91"/>
      <c r="B128" s="97"/>
      <c r="C128" s="95"/>
      <c r="D128" s="98" t="s">
        <v>519</v>
      </c>
      <c r="E128" s="98" t="s">
        <v>523</v>
      </c>
      <c r="F128" s="98" t="s">
        <v>524</v>
      </c>
      <c r="G128" s="99" t="s">
        <v>522</v>
      </c>
      <c r="H128" s="100" t="s">
        <v>520</v>
      </c>
      <c r="I128" s="100" t="s">
        <v>523</v>
      </c>
      <c r="J128" s="101" t="s">
        <v>521</v>
      </c>
      <c r="K128" s="101" t="s">
        <v>523</v>
      </c>
      <c r="M128" s="102" t="s">
        <v>542</v>
      </c>
      <c r="N128" s="167">
        <f>【様式３】実施希望調書!$E$41</f>
        <v>0</v>
      </c>
      <c r="O128" s="102" t="str">
        <f>IF(N128=0,"",N122&amp;N128)</f>
        <v/>
      </c>
      <c r="P128" s="102" t="str">
        <f>IF(O128="","",COUNTIFS($O$3:O128,O128))</f>
        <v/>
      </c>
      <c r="Q128" s="159" t="str">
        <f t="shared" si="44"/>
        <v/>
      </c>
      <c r="R128" s="160">
        <f t="shared" si="43"/>
        <v>0</v>
      </c>
      <c r="S128" s="159">
        <f t="shared" si="45"/>
        <v>0</v>
      </c>
      <c r="T128" s="160">
        <f t="shared" si="46"/>
        <v>0</v>
      </c>
    </row>
    <row r="129" spans="1:20" x14ac:dyDescent="0.4">
      <c r="A129" s="102" t="s">
        <v>503</v>
      </c>
      <c r="B129" s="102">
        <f>【様式２】被派遣者略歴表!$C$15</f>
        <v>0</v>
      </c>
      <c r="C129" s="102"/>
      <c r="D129" s="102" t="str">
        <f>IFERROR(IF(VLOOKUP($B129,【様式４】経費計画書!$A$12:$AK$26,計算書!C127,0)=D$2,1,0),"")</f>
        <v/>
      </c>
      <c r="E129" s="102" t="str">
        <f>IF(D129=1,B129&amp;B127&amp;D$2,"")</f>
        <v/>
      </c>
      <c r="F129" s="102" t="str">
        <f>IF(E129="","",COUNTIFS($E$3:E129,E129))</f>
        <v/>
      </c>
      <c r="G129" s="103">
        <f>IF(F129=1,35650*1,0)</f>
        <v>0</v>
      </c>
      <c r="H129" s="102">
        <f ca="1">SUMIFS(INDIRECT(H127),INDIRECT(D127),H$2,【様式４】経費計画書!$A$12:$A$26,計算書!$B129)</f>
        <v>0</v>
      </c>
      <c r="I129" s="102" t="str">
        <f ca="1">IF(H129=0,"",$B129&amp;B127&amp;H$2)</f>
        <v/>
      </c>
      <c r="J129" s="102">
        <f ca="1">SUMIFS(INDIRECT(H127),INDIRECT(D127),J$2,【様式４】経費計画書!$A$12:$A$26,計算書!$B129)</f>
        <v>0</v>
      </c>
      <c r="K129" s="102" t="str">
        <f ca="1">IF(J129=0,"",B129&amp;B127&amp;J$2)</f>
        <v/>
      </c>
      <c r="M129" s="102" t="s">
        <v>545</v>
      </c>
      <c r="N129" s="167">
        <f>【様式３】実施希望調書!$E$48</f>
        <v>0</v>
      </c>
      <c r="O129" s="102" t="str">
        <f>IF(N129=0,"",N122&amp;N129)</f>
        <v/>
      </c>
      <c r="P129" s="102" t="str">
        <f>IF(O129="","",COUNTIFS($O$3:O129,O129))</f>
        <v/>
      </c>
      <c r="Q129" s="159" t="str">
        <f t="shared" si="44"/>
        <v/>
      </c>
      <c r="R129" s="160">
        <f t="shared" si="43"/>
        <v>0</v>
      </c>
      <c r="S129" s="159">
        <f t="shared" si="45"/>
        <v>0</v>
      </c>
      <c r="T129" s="160">
        <f t="shared" si="46"/>
        <v>0</v>
      </c>
    </row>
    <row r="130" spans="1:20" x14ac:dyDescent="0.4">
      <c r="A130" s="102" t="s">
        <v>504</v>
      </c>
      <c r="B130" s="102">
        <f>【様式２】被派遣者略歴表!$C$16</f>
        <v>0</v>
      </c>
      <c r="C130" s="102"/>
      <c r="D130" s="102" t="str">
        <f>IFERROR(IF(VLOOKUP($B130,【様式４】経費計画書!$A$12:$AK$26,計算書!C127,0)=D$2,1,0),"")</f>
        <v/>
      </c>
      <c r="E130" s="102" t="str">
        <f>IF(D130=1,B130&amp;B127&amp;D$2,"")</f>
        <v/>
      </c>
      <c r="F130" s="102" t="str">
        <f>IF(E130="","",COUNTIFS($E$3:E130,E130))</f>
        <v/>
      </c>
      <c r="G130" s="103">
        <f t="shared" ref="G130:G143" si="47">IF(F130=1,35650*1,0)</f>
        <v>0</v>
      </c>
      <c r="H130" s="102">
        <f ca="1">SUMIFS(INDIRECT(H127),INDIRECT(D127),H$2,【様式４】経費計画書!$A$12:$A$26,計算書!$B130)</f>
        <v>0</v>
      </c>
      <c r="I130" s="102" t="str">
        <f ca="1">IF(H130=0,"",$B130&amp;B127&amp;H$2)</f>
        <v/>
      </c>
      <c r="J130" s="102">
        <f ca="1">SUMIFS(INDIRECT(H127),INDIRECT(D127),J$2,【様式４】経費計画書!$A$12:$A$26,計算書!$B130)</f>
        <v>0</v>
      </c>
      <c r="K130" s="102" t="str">
        <f ca="1">IF(J130=0,"",B130&amp;B127&amp;J$2)</f>
        <v/>
      </c>
      <c r="M130" s="102" t="s">
        <v>548</v>
      </c>
      <c r="N130" s="167">
        <f>【様式３】実施希望調書!$E$55</f>
        <v>0</v>
      </c>
      <c r="O130" s="102" t="str">
        <f>IF(N130=0,"",N122&amp;N130)</f>
        <v/>
      </c>
      <c r="P130" s="102" t="str">
        <f>IF(O130="","",COUNTIFS($O$3:O130,O130))</f>
        <v/>
      </c>
      <c r="Q130" s="159" t="str">
        <f t="shared" si="44"/>
        <v/>
      </c>
      <c r="R130" s="160">
        <f t="shared" si="43"/>
        <v>0</v>
      </c>
      <c r="S130" s="159">
        <f t="shared" si="45"/>
        <v>0</v>
      </c>
      <c r="T130" s="160">
        <f t="shared" si="46"/>
        <v>0</v>
      </c>
    </row>
    <row r="131" spans="1:20" x14ac:dyDescent="0.4">
      <c r="A131" s="102" t="s">
        <v>505</v>
      </c>
      <c r="B131" s="102">
        <f>【様式２】被派遣者略歴表!$C$17</f>
        <v>0</v>
      </c>
      <c r="C131" s="102"/>
      <c r="D131" s="102" t="str">
        <f>IFERROR(IF(VLOOKUP($B131,【様式４】経費計画書!$A$12:$AK$26,計算書!C127,0)=D$2,1,0),"")</f>
        <v/>
      </c>
      <c r="E131" s="102" t="str">
        <f>IF(D131=1,B131&amp;B127&amp;D$2,"")</f>
        <v/>
      </c>
      <c r="F131" s="102" t="str">
        <f>IF(E131="","",COUNTIFS($E$3:E131,E131))</f>
        <v/>
      </c>
      <c r="G131" s="103">
        <f t="shared" si="47"/>
        <v>0</v>
      </c>
      <c r="H131" s="102">
        <f ca="1">SUMIFS(INDIRECT(H127),INDIRECT(D127),H$2,【様式４】経費計画書!$A$12:$A$26,計算書!$B131)</f>
        <v>0</v>
      </c>
      <c r="I131" s="102" t="str">
        <f ca="1">IF(H131=0,"",$B131&amp;B127&amp;H$2)</f>
        <v/>
      </c>
      <c r="J131" s="102">
        <f ca="1">SUMIFS(INDIRECT(H127),INDIRECT(D127),J$2,【様式４】経費計画書!$A$12:$A$26,計算書!$B131)</f>
        <v>0</v>
      </c>
      <c r="K131" s="102" t="str">
        <f ca="1">IF(J131=0,"",B131&amp;B127&amp;J$2)</f>
        <v/>
      </c>
      <c r="M131" s="102" t="s">
        <v>551</v>
      </c>
      <c r="N131" s="167">
        <f>【様式３】実施希望調書!$E$62</f>
        <v>0</v>
      </c>
      <c r="O131" s="102" t="str">
        <f>IF(N131=0,"",N122&amp;N131)</f>
        <v/>
      </c>
      <c r="P131" s="102" t="str">
        <f>IF(O131="","",COUNTIFS($O$3:O131,O131))</f>
        <v/>
      </c>
      <c r="Q131" s="159" t="str">
        <f t="shared" si="44"/>
        <v/>
      </c>
      <c r="R131" s="160">
        <f t="shared" si="43"/>
        <v>0</v>
      </c>
      <c r="S131" s="159">
        <f t="shared" si="45"/>
        <v>0</v>
      </c>
      <c r="T131" s="160">
        <f t="shared" si="46"/>
        <v>0</v>
      </c>
    </row>
    <row r="132" spans="1:20" x14ac:dyDescent="0.4">
      <c r="A132" s="102" t="s">
        <v>506</v>
      </c>
      <c r="B132" s="102">
        <f>【様式２】被派遣者略歴表!$C$18</f>
        <v>0</v>
      </c>
      <c r="C132" s="102"/>
      <c r="D132" s="102" t="str">
        <f>IFERROR(IF(VLOOKUP($B132,【様式４】経費計画書!$A$12:$AK$26,計算書!C127,0)=D$2,1,0),"")</f>
        <v/>
      </c>
      <c r="E132" s="102" t="str">
        <f>IF(D132=1,B132&amp;B127&amp;D$2,"")</f>
        <v/>
      </c>
      <c r="F132" s="102" t="str">
        <f>IF(E132="","",COUNTIFS($E$3:E132,E132))</f>
        <v/>
      </c>
      <c r="G132" s="103">
        <f t="shared" si="47"/>
        <v>0</v>
      </c>
      <c r="H132" s="102">
        <f ca="1">SUMIFS(INDIRECT(H127),INDIRECT(D127),H$2,【様式４】経費計画書!$A$12:$A$26,計算書!$B132)</f>
        <v>0</v>
      </c>
      <c r="I132" s="102" t="str">
        <f ca="1">IF(H132=0,"",$B132&amp;B127&amp;H$2)</f>
        <v/>
      </c>
      <c r="J132" s="102">
        <f ca="1">SUMIFS(INDIRECT(H127),INDIRECT(D127),J$2,【様式４】経費計画書!$A$12:$A$26,計算書!$B132)</f>
        <v>0</v>
      </c>
      <c r="K132" s="102" t="str">
        <f ca="1">IF(J132=0,"",B132&amp;B127&amp;J$2)</f>
        <v/>
      </c>
      <c r="M132" s="102" t="s">
        <v>554</v>
      </c>
      <c r="N132" s="167">
        <f>【様式３】実施希望調書!$E$69</f>
        <v>0</v>
      </c>
      <c r="O132" s="102" t="str">
        <f>IF(N132=0,"",N122&amp;N132)</f>
        <v/>
      </c>
      <c r="P132" s="102" t="str">
        <f>IF(O132="","",COUNTIFS($O$3:O132,O132))</f>
        <v/>
      </c>
      <c r="Q132" s="159" t="str">
        <f t="shared" si="44"/>
        <v/>
      </c>
      <c r="R132" s="160">
        <f t="shared" si="43"/>
        <v>0</v>
      </c>
      <c r="S132" s="159">
        <f t="shared" si="45"/>
        <v>0</v>
      </c>
      <c r="T132" s="160">
        <f t="shared" si="46"/>
        <v>0</v>
      </c>
    </row>
    <row r="133" spans="1:20" x14ac:dyDescent="0.4">
      <c r="A133" s="102" t="s">
        <v>507</v>
      </c>
      <c r="B133" s="102">
        <f>【様式２】被派遣者略歴表!$C$19</f>
        <v>0</v>
      </c>
      <c r="C133" s="102"/>
      <c r="D133" s="102" t="str">
        <f>IFERROR(IF(VLOOKUP($B133,【様式４】経費計画書!$A$12:$AK$26,計算書!C127,0)=D$2,1,0),"")</f>
        <v/>
      </c>
      <c r="E133" s="102" t="str">
        <f>IF(D133=1,B133&amp;B127&amp;D$2,"")</f>
        <v/>
      </c>
      <c r="F133" s="102" t="str">
        <f>IF(E133="","",COUNTIFS($E$3:E133,E133))</f>
        <v/>
      </c>
      <c r="G133" s="103">
        <f t="shared" si="47"/>
        <v>0</v>
      </c>
      <c r="H133" s="102">
        <f ca="1">SUMIFS(INDIRECT(H127),INDIRECT(D127),H$2,【様式４】経費計画書!$A$12:$A$26,計算書!$B133)</f>
        <v>0</v>
      </c>
      <c r="I133" s="102" t="str">
        <f ca="1">IF(H133=0,"",$B133&amp;B127&amp;H$2)</f>
        <v/>
      </c>
      <c r="J133" s="102">
        <f ca="1">SUMIFS(INDIRECT(H127),INDIRECT(D127),J$2,【様式４】経費計画書!$A$12:$A$26,計算書!$B133)</f>
        <v>0</v>
      </c>
      <c r="K133" s="102" t="str">
        <f ca="1">IF(J133=0,"",B133&amp;B127&amp;J$2)</f>
        <v/>
      </c>
      <c r="M133" s="102" t="s">
        <v>557</v>
      </c>
      <c r="N133" s="167">
        <f>【様式３】実施希望調書!$E$76</f>
        <v>0</v>
      </c>
      <c r="O133" s="102" t="str">
        <f>IF(N133=0,"",N122&amp;N133)</f>
        <v/>
      </c>
      <c r="P133" s="102" t="str">
        <f>IF(O133="","",COUNTIFS($O$3:O133,O133))</f>
        <v/>
      </c>
      <c r="Q133" s="159" t="str">
        <f t="shared" si="44"/>
        <v/>
      </c>
      <c r="R133" s="160">
        <f t="shared" si="43"/>
        <v>0</v>
      </c>
      <c r="S133" s="159">
        <f t="shared" si="45"/>
        <v>0</v>
      </c>
      <c r="T133" s="160">
        <f t="shared" si="46"/>
        <v>0</v>
      </c>
    </row>
    <row r="134" spans="1:20" x14ac:dyDescent="0.4">
      <c r="A134" s="102" t="s">
        <v>508</v>
      </c>
      <c r="B134" s="102">
        <f>【様式２】被派遣者略歴表!$C$20</f>
        <v>0</v>
      </c>
      <c r="C134" s="102"/>
      <c r="D134" s="102" t="str">
        <f>IFERROR(IF(VLOOKUP($B134,【様式４】経費計画書!$A$12:$AK$26,計算書!C127,0)=D$2,1,0),"")</f>
        <v/>
      </c>
      <c r="E134" s="102" t="str">
        <f>IF(D134=1,B134&amp;B127&amp;D$2,"")</f>
        <v/>
      </c>
      <c r="F134" s="102" t="str">
        <f>IF(E134="","",COUNTIFS($E$3:E134,E134))</f>
        <v/>
      </c>
      <c r="G134" s="103">
        <f t="shared" si="47"/>
        <v>0</v>
      </c>
      <c r="H134" s="102">
        <f ca="1">SUMIFS(INDIRECT(H127),INDIRECT(D127),H$2,【様式４】経費計画書!$A$12:$A$26,計算書!$B134)</f>
        <v>0</v>
      </c>
      <c r="I134" s="102" t="str">
        <f ca="1">IF(H134=0,"",$B134&amp;B127&amp;H$2)</f>
        <v/>
      </c>
      <c r="J134" s="102">
        <f ca="1">SUMIFS(INDIRECT(H127),INDIRECT(D127),J$2,【様式４】経費計画書!$A$12:$A$26,計算書!$B134)</f>
        <v>0</v>
      </c>
      <c r="K134" s="102" t="str">
        <f ca="1">IF(J134=0,"",B134&amp;B127&amp;J$2)</f>
        <v/>
      </c>
      <c r="M134" s="102" t="s">
        <v>560</v>
      </c>
      <c r="N134" s="167">
        <f>【様式３】実施希望調書!$E$83</f>
        <v>0</v>
      </c>
      <c r="O134" s="102" t="str">
        <f>IF(N134=0,"",N122&amp;N134)</f>
        <v/>
      </c>
      <c r="P134" s="102" t="str">
        <f>IF(O134="","",COUNTIFS($O$3:O134,O134))</f>
        <v/>
      </c>
      <c r="Q134" s="159" t="str">
        <f t="shared" si="44"/>
        <v/>
      </c>
      <c r="R134" s="160">
        <f t="shared" si="43"/>
        <v>0</v>
      </c>
      <c r="S134" s="159">
        <f t="shared" si="45"/>
        <v>0</v>
      </c>
      <c r="T134" s="160">
        <f t="shared" si="46"/>
        <v>0</v>
      </c>
    </row>
    <row r="135" spans="1:20" x14ac:dyDescent="0.4">
      <c r="A135" s="102" t="s">
        <v>509</v>
      </c>
      <c r="B135" s="102">
        <f>【様式２】被派遣者略歴表!$C$21</f>
        <v>0</v>
      </c>
      <c r="C135" s="102"/>
      <c r="D135" s="102" t="str">
        <f>IFERROR(IF(VLOOKUP($B135,【様式４】経費計画書!$A$12:$AK$26,計算書!C127,0)=D$2,1,0),"")</f>
        <v/>
      </c>
      <c r="E135" s="102" t="str">
        <f>IF(D135=1,B135&amp;B127&amp;D$2,"")</f>
        <v/>
      </c>
      <c r="F135" s="102" t="str">
        <f>IF(E135="","",COUNTIFS($E$3:E135,E135))</f>
        <v/>
      </c>
      <c r="G135" s="103">
        <f t="shared" si="47"/>
        <v>0</v>
      </c>
      <c r="H135" s="102">
        <f ca="1">SUMIFS(INDIRECT(H127),INDIRECT(D127),H$2,【様式４】経費計画書!$A$12:$A$26,計算書!$B135)</f>
        <v>0</v>
      </c>
      <c r="I135" s="102" t="str">
        <f ca="1">IF(H135=0,"",$B135&amp;B127&amp;H$2)</f>
        <v/>
      </c>
      <c r="J135" s="102">
        <f ca="1">SUMIFS(INDIRECT(H127),INDIRECT(D127),J$2,【様式４】経費計画書!$A$12:$A$26,計算書!$B135)</f>
        <v>0</v>
      </c>
      <c r="K135" s="102" t="str">
        <f ca="1">IF(J135=0,"",B135&amp;B127&amp;J$2)</f>
        <v/>
      </c>
      <c r="M135" s="155"/>
      <c r="N135" s="168"/>
      <c r="P135" s="155"/>
      <c r="Q135" s="157">
        <f>N122</f>
        <v>0</v>
      </c>
      <c r="R135" s="162">
        <f>SUM(R123:R134)</f>
        <v>0</v>
      </c>
      <c r="T135" s="162">
        <f>SUM(T123:T134)</f>
        <v>0</v>
      </c>
    </row>
    <row r="136" spans="1:20" x14ac:dyDescent="0.4">
      <c r="A136" s="102" t="s">
        <v>510</v>
      </c>
      <c r="B136" s="102">
        <f>【様式２】被派遣者略歴表!$C$22</f>
        <v>0</v>
      </c>
      <c r="C136" s="102"/>
      <c r="D136" s="102" t="str">
        <f>IFERROR(IF(VLOOKUP($B136,【様式４】経費計画書!$A$12:$AK$26,計算書!C127,0)=D$2,1,0),"")</f>
        <v/>
      </c>
      <c r="E136" s="102" t="str">
        <f>IF(D136=1,B136&amp;B127&amp;D$2,"")</f>
        <v/>
      </c>
      <c r="F136" s="102" t="str">
        <f>IF(E136="","",COUNTIFS($E$3:E136,E136))</f>
        <v/>
      </c>
      <c r="G136" s="103">
        <f t="shared" si="47"/>
        <v>0</v>
      </c>
      <c r="H136" s="102">
        <f ca="1">SUMIFS(INDIRECT(H127),INDIRECT(D127),H$2,【様式４】経費計画書!$A$12:$A$26,計算書!$B136)</f>
        <v>0</v>
      </c>
      <c r="I136" s="102" t="str">
        <f ca="1">IF(H136=0,"",$B136&amp;B127&amp;H$2)</f>
        <v/>
      </c>
      <c r="J136" s="102">
        <f ca="1">SUMIFS(INDIRECT(H127),INDIRECT(D127),J$2,【様式４】経費計画書!$A$12:$A$26,計算書!$B136)</f>
        <v>0</v>
      </c>
      <c r="K136" s="102" t="str">
        <f ca="1">IF(J136=0,"",B136&amp;B127&amp;J$2)</f>
        <v/>
      </c>
    </row>
    <row r="137" spans="1:20" x14ac:dyDescent="0.4">
      <c r="A137" s="102" t="s">
        <v>511</v>
      </c>
      <c r="B137" s="102">
        <f>【様式２】被派遣者略歴表!$C$23</f>
        <v>0</v>
      </c>
      <c r="C137" s="102"/>
      <c r="D137" s="102" t="str">
        <f>IFERROR(IF(VLOOKUP($B137,【様式４】経費計画書!$A$12:$AK$26,計算書!C127,0)=D$2,1,0),"")</f>
        <v/>
      </c>
      <c r="E137" s="102" t="str">
        <f>IF(D137=1,B137&amp;B127&amp;D$2,"")</f>
        <v/>
      </c>
      <c r="F137" s="102" t="str">
        <f>IF(E137="","",COUNTIFS($E$3:E137,E137))</f>
        <v/>
      </c>
      <c r="G137" s="103">
        <f t="shared" si="47"/>
        <v>0</v>
      </c>
      <c r="H137" s="102">
        <f ca="1">SUMIFS(INDIRECT(H127),INDIRECT(D127),H$2,【様式４】経費計画書!$A$12:$A$26,計算書!$B137)</f>
        <v>0</v>
      </c>
      <c r="I137" s="102" t="str">
        <f ca="1">IF(H137=0,"",$B137&amp;B127&amp;H$2)</f>
        <v/>
      </c>
      <c r="J137" s="102">
        <f ca="1">SUMIFS(INDIRECT(H127),INDIRECT(D127),J$2,【様式４】経費計画書!$A$12:$A$26,計算書!$B137)</f>
        <v>0</v>
      </c>
      <c r="K137" s="102" t="str">
        <f ca="1">IF(J137=0,"",B137&amp;B127&amp;J$2)</f>
        <v/>
      </c>
      <c r="M137" s="156" t="s">
        <v>512</v>
      </c>
      <c r="N137" s="166">
        <f>【様式２】被派遣者略歴表!$C$24</f>
        <v>0</v>
      </c>
      <c r="O137" s="156" t="s">
        <v>707</v>
      </c>
      <c r="P137" s="156" t="s">
        <v>524</v>
      </c>
      <c r="Q137" s="158" t="s">
        <v>709</v>
      </c>
      <c r="R137" s="158" t="s">
        <v>710</v>
      </c>
      <c r="S137" s="158" t="s">
        <v>709</v>
      </c>
      <c r="T137" s="158" t="s">
        <v>710</v>
      </c>
    </row>
    <row r="138" spans="1:20" x14ac:dyDescent="0.4">
      <c r="A138" s="102" t="s">
        <v>512</v>
      </c>
      <c r="B138" s="102">
        <f>【様式２】被派遣者略歴表!$C$24</f>
        <v>0</v>
      </c>
      <c r="C138" s="102"/>
      <c r="D138" s="102" t="str">
        <f>IFERROR(IF(VLOOKUP($B138,【様式４】経費計画書!$A$12:$AK$26,計算書!C127,0)=D$2,1,0),"")</f>
        <v/>
      </c>
      <c r="E138" s="102" t="str">
        <f>IF(D138=1,B138&amp;B127&amp;D$2,"")</f>
        <v/>
      </c>
      <c r="F138" s="102" t="str">
        <f>IF(E138="","",COUNTIFS($E$3:E138,E138))</f>
        <v/>
      </c>
      <c r="G138" s="103">
        <f t="shared" si="47"/>
        <v>0</v>
      </c>
      <c r="H138" s="102">
        <f ca="1">SUMIFS(INDIRECT(H127),INDIRECT(D127),H$2,【様式４】経費計画書!$A$12:$A$26,計算書!$B138)</f>
        <v>0</v>
      </c>
      <c r="I138" s="102" t="str">
        <f ca="1">IF(H138=0,"",$B138&amp;B127&amp;H$2)</f>
        <v/>
      </c>
      <c r="J138" s="102">
        <f ca="1">SUMIFS(INDIRECT(H127),INDIRECT(D127),J$2,【様式４】経費計画書!$A$12:$A$26,計算書!$B138)</f>
        <v>0</v>
      </c>
      <c r="K138" s="102" t="str">
        <f ca="1">IF(J138=0,"",B138&amp;B127&amp;J$2)</f>
        <v/>
      </c>
      <c r="M138" s="102" t="s">
        <v>525</v>
      </c>
      <c r="N138" s="167">
        <f>【様式３】実施希望調書!$E$6</f>
        <v>0</v>
      </c>
      <c r="O138" s="102" t="str">
        <f>IF(N138=0,"",N137&amp;N138)</f>
        <v/>
      </c>
      <c r="P138" s="102" t="str">
        <f>IF(O138="","",COUNTIFS($O$3:O138,O138))</f>
        <v/>
      </c>
      <c r="Q138" s="159" t="str">
        <f>IF(P138=1,SUMIFS($H:$H,$I:$I,$O138&amp;"実技"),"")</f>
        <v/>
      </c>
      <c r="R138" s="160">
        <f t="shared" ref="R138:R149" si="48">IF(Q138="",0,IF(Q138*$X$1&gt;=$X$2,$X$2,Q138*$X$1))</f>
        <v>0</v>
      </c>
      <c r="S138" s="159">
        <f>IF($P138=1,SUMIFS($J:$J,$K:$K,$O138&amp;"単労"),0)</f>
        <v>0</v>
      </c>
      <c r="T138" s="160">
        <f>IF(S138=0,0,IF(S138*$Y$1&gt;=$Y$2,$Y$2,S138*$Y$1))</f>
        <v>0</v>
      </c>
    </row>
    <row r="139" spans="1:20" x14ac:dyDescent="0.4">
      <c r="A139" s="102" t="s">
        <v>513</v>
      </c>
      <c r="B139" s="102">
        <f>【様式２】被派遣者略歴表!$C$25</f>
        <v>0</v>
      </c>
      <c r="C139" s="102"/>
      <c r="D139" s="102" t="str">
        <f>IFERROR(IF(VLOOKUP($B139,【様式４】経費計画書!$A$12:$AK$26,計算書!C127,0)=D$2,1,0),"")</f>
        <v/>
      </c>
      <c r="E139" s="102" t="str">
        <f>IF(D139=1,B139&amp;B127&amp;D$2,"")</f>
        <v/>
      </c>
      <c r="F139" s="102" t="str">
        <f>IF(E139="","",COUNTIFS($E$3:E139,E139))</f>
        <v/>
      </c>
      <c r="G139" s="103">
        <f t="shared" si="47"/>
        <v>0</v>
      </c>
      <c r="H139" s="102">
        <f ca="1">SUMIFS(INDIRECT(H127),INDIRECT(D127),H$2,【様式４】経費計画書!$A$12:$A$26,計算書!$B139)</f>
        <v>0</v>
      </c>
      <c r="I139" s="102" t="str">
        <f ca="1">IF(H139=0,"",$B139&amp;B127&amp;H$2)</f>
        <v/>
      </c>
      <c r="J139" s="102">
        <f ca="1">SUMIFS(INDIRECT(H127),INDIRECT(D127),J$2,【様式４】経費計画書!$A$12:$A$26,計算書!$B139)</f>
        <v>0</v>
      </c>
      <c r="K139" s="102" t="str">
        <f ca="1">IF(J139=0,"",B139&amp;B127&amp;J$2)</f>
        <v/>
      </c>
      <c r="M139" s="102" t="s">
        <v>527</v>
      </c>
      <c r="N139" s="167">
        <f>【様式３】実施希望調書!$E$13</f>
        <v>0</v>
      </c>
      <c r="O139" s="102" t="str">
        <f>IF(N139=0,"",N137&amp;N139)</f>
        <v/>
      </c>
      <c r="P139" s="102" t="str">
        <f>IF(O139="","",COUNTIFS($O$3:O139,O139))</f>
        <v/>
      </c>
      <c r="Q139" s="159" t="str">
        <f t="shared" ref="Q139:Q149" si="49">IF(P139=1,SUMIFS(H:H,I:I,O139&amp;"実技"),"")</f>
        <v/>
      </c>
      <c r="R139" s="160">
        <f t="shared" si="48"/>
        <v>0</v>
      </c>
      <c r="S139" s="159">
        <f t="shared" ref="S139:S149" si="50">IF($P139=1,SUMIFS($J:$J,$K:$K,$O139&amp;"単労"),0)</f>
        <v>0</v>
      </c>
      <c r="T139" s="160">
        <f t="shared" ref="T139:T149" si="51">IF(S139=0,0,IF(S139*$Y$1&gt;=$Y$2,$Y$2,S139*$Y$1))</f>
        <v>0</v>
      </c>
    </row>
    <row r="140" spans="1:20" x14ac:dyDescent="0.4">
      <c r="A140" s="102" t="s">
        <v>514</v>
      </c>
      <c r="B140" s="102">
        <f>【様式２】被派遣者略歴表!$C$26</f>
        <v>0</v>
      </c>
      <c r="C140" s="102"/>
      <c r="D140" s="102" t="str">
        <f>IFERROR(IF(VLOOKUP($B140,【様式４】経費計画書!$A$12:$AK$26,計算書!C127,0)=D$2,1,0),"")</f>
        <v/>
      </c>
      <c r="E140" s="102" t="str">
        <f>IF(D140=1,B140&amp;B127&amp;D$2,"")</f>
        <v/>
      </c>
      <c r="F140" s="102" t="str">
        <f>IF(E140="","",COUNTIFS($E$3:E140,E140))</f>
        <v/>
      </c>
      <c r="G140" s="103">
        <f t="shared" si="47"/>
        <v>0</v>
      </c>
      <c r="H140" s="102">
        <f ca="1">SUMIFS(INDIRECT(H127),INDIRECT(D127),H$2,【様式４】経費計画書!$A$12:$A$26,計算書!$B140)</f>
        <v>0</v>
      </c>
      <c r="I140" s="102" t="str">
        <f ca="1">IF(H140=0,"",$B140&amp;B127&amp;H$2)</f>
        <v/>
      </c>
      <c r="J140" s="102">
        <f ca="1">SUMIFS(INDIRECT(H127),INDIRECT(D127),J$2,【様式４】経費計画書!$A$12:$A$26,計算書!$B140)</f>
        <v>0</v>
      </c>
      <c r="K140" s="102" t="str">
        <f ca="1">IF(J140=0,"",B140&amp;B127&amp;J$2)</f>
        <v/>
      </c>
      <c r="M140" s="102" t="s">
        <v>535</v>
      </c>
      <c r="N140" s="167">
        <f>【様式３】実施希望調書!$E$20</f>
        <v>0</v>
      </c>
      <c r="O140" s="102" t="str">
        <f>IF(N140=0,"",N137&amp;N140)</f>
        <v/>
      </c>
      <c r="P140" s="102" t="str">
        <f>IF(O140="","",COUNTIFS($O$3:O140,O140))</f>
        <v/>
      </c>
      <c r="Q140" s="159" t="str">
        <f t="shared" si="49"/>
        <v/>
      </c>
      <c r="R140" s="160">
        <f t="shared" si="48"/>
        <v>0</v>
      </c>
      <c r="S140" s="159">
        <f t="shared" si="50"/>
        <v>0</v>
      </c>
      <c r="T140" s="160">
        <f t="shared" si="51"/>
        <v>0</v>
      </c>
    </row>
    <row r="141" spans="1:20" x14ac:dyDescent="0.4">
      <c r="A141" s="102" t="s">
        <v>515</v>
      </c>
      <c r="B141" s="102">
        <f>【様式２】被派遣者略歴表!$C$27</f>
        <v>0</v>
      </c>
      <c r="C141" s="102"/>
      <c r="D141" s="102" t="str">
        <f>IFERROR(IF(VLOOKUP($B141,【様式４】経費計画書!$A$12:$AK$26,計算書!C127,0)=D$2,1,0),"")</f>
        <v/>
      </c>
      <c r="E141" s="102" t="str">
        <f>IF(D141=1,B141&amp;B127&amp;D$2,"")</f>
        <v/>
      </c>
      <c r="F141" s="102" t="str">
        <f>IF(E141="","",COUNTIFS($E$3:E141,E141))</f>
        <v/>
      </c>
      <c r="G141" s="103">
        <f t="shared" si="47"/>
        <v>0</v>
      </c>
      <c r="H141" s="102">
        <f ca="1">SUMIFS(INDIRECT(H127),INDIRECT(D127),H$2,【様式４】経費計画書!$A$12:$A$26,計算書!$B141)</f>
        <v>0</v>
      </c>
      <c r="I141" s="102" t="str">
        <f ca="1">IF(H141=0,"",$B141&amp;B127&amp;H$2)</f>
        <v/>
      </c>
      <c r="J141" s="102">
        <f ca="1">SUMIFS(INDIRECT(H127),INDIRECT(D127),J$2,【様式４】経費計画書!$A$12:$A$26,計算書!$B141)</f>
        <v>0</v>
      </c>
      <c r="K141" s="102" t="str">
        <f ca="1">IF(J141=0,"",B141&amp;B127&amp;J$2)</f>
        <v/>
      </c>
      <c r="M141" s="102" t="s">
        <v>536</v>
      </c>
      <c r="N141" s="167">
        <f>【様式３】実施希望調書!$E$27</f>
        <v>0</v>
      </c>
      <c r="O141" s="102" t="str">
        <f>IF(N141=0,"",N137&amp;N141)</f>
        <v/>
      </c>
      <c r="P141" s="102" t="str">
        <f>IF(O141="","",COUNTIFS($O$3:O141,O141))</f>
        <v/>
      </c>
      <c r="Q141" s="159" t="str">
        <f t="shared" si="49"/>
        <v/>
      </c>
      <c r="R141" s="160">
        <f t="shared" si="48"/>
        <v>0</v>
      </c>
      <c r="S141" s="159">
        <f t="shared" si="50"/>
        <v>0</v>
      </c>
      <c r="T141" s="160">
        <f t="shared" si="51"/>
        <v>0</v>
      </c>
    </row>
    <row r="142" spans="1:20" x14ac:dyDescent="0.4">
      <c r="A142" s="102" t="s">
        <v>516</v>
      </c>
      <c r="B142" s="102">
        <f>【様式２】被派遣者略歴表!$C$28</f>
        <v>0</v>
      </c>
      <c r="C142" s="102"/>
      <c r="D142" s="102" t="str">
        <f>IFERROR(IF(VLOOKUP($B142,【様式４】経費計画書!$A$12:$AK$26,計算書!C127,0)=D$2,1,0),"")</f>
        <v/>
      </c>
      <c r="E142" s="102" t="str">
        <f>IF(D142=1,B142&amp;B127&amp;D$2,"")</f>
        <v/>
      </c>
      <c r="F142" s="102" t="str">
        <f>IF(E142="","",COUNTIFS($E$3:E142,E142))</f>
        <v/>
      </c>
      <c r="G142" s="103">
        <f t="shared" si="47"/>
        <v>0</v>
      </c>
      <c r="H142" s="102">
        <f ca="1">SUMIFS(INDIRECT(H127),INDIRECT(D127),H$2,【様式４】経費計画書!$A$12:$A$26,計算書!$B142)</f>
        <v>0</v>
      </c>
      <c r="I142" s="102" t="str">
        <f ca="1">IF(H142=0,"",$B142&amp;B127&amp;H$2)</f>
        <v/>
      </c>
      <c r="J142" s="102">
        <f ca="1">SUMIFS(INDIRECT(H127),INDIRECT(D127),J$2,【様式４】経費計画書!$A$12:$A$26,計算書!$B142)</f>
        <v>0</v>
      </c>
      <c r="K142" s="102" t="str">
        <f ca="1">IF(J142=0,"",B142&amp;B127&amp;J$2)</f>
        <v/>
      </c>
      <c r="M142" s="102" t="s">
        <v>539</v>
      </c>
      <c r="N142" s="167">
        <f>【様式３】実施希望調書!$E$34</f>
        <v>0</v>
      </c>
      <c r="O142" s="102" t="str">
        <f>IF(N142=0,"",N137&amp;N142)</f>
        <v/>
      </c>
      <c r="P142" s="102" t="str">
        <f>IF(O142="","",COUNTIFS($O$3:O142,O142))</f>
        <v/>
      </c>
      <c r="Q142" s="159" t="str">
        <f t="shared" si="49"/>
        <v/>
      </c>
      <c r="R142" s="160">
        <f t="shared" si="48"/>
        <v>0</v>
      </c>
      <c r="S142" s="159">
        <f t="shared" si="50"/>
        <v>0</v>
      </c>
      <c r="T142" s="160">
        <f t="shared" si="51"/>
        <v>0</v>
      </c>
    </row>
    <row r="143" spans="1:20" x14ac:dyDescent="0.4">
      <c r="A143" s="102" t="s">
        <v>517</v>
      </c>
      <c r="B143" s="102">
        <f>【様式２】被派遣者略歴表!$C$29</f>
        <v>0</v>
      </c>
      <c r="C143" s="102"/>
      <c r="D143" s="102" t="str">
        <f>IFERROR(IF(VLOOKUP($B143,【様式４】経費計画書!$A$12:$AK$26,計算書!C127,0)=D$2,1,0),"")</f>
        <v/>
      </c>
      <c r="E143" s="102" t="str">
        <f>IF(D143=1,B143&amp;B127&amp;D$2,"")</f>
        <v/>
      </c>
      <c r="F143" s="102" t="str">
        <f>IF(E143="","",COUNTIFS($E$3:E143,E143))</f>
        <v/>
      </c>
      <c r="G143" s="103">
        <f t="shared" si="47"/>
        <v>0</v>
      </c>
      <c r="H143" s="102">
        <f ca="1">SUMIFS(INDIRECT(H127),INDIRECT(D127),H$2,【様式４】経費計画書!$A$12:$A$26,計算書!$B143)</f>
        <v>0</v>
      </c>
      <c r="I143" s="102" t="str">
        <f ca="1">IF(H143=0,"",$B143&amp;B127&amp;H$2)</f>
        <v/>
      </c>
      <c r="J143" s="102">
        <f ca="1">SUMIFS(INDIRECT(H127),INDIRECT(D127),J$2,【様式４】経費計画書!$A$12:$A$26,計算書!$B143)</f>
        <v>0</v>
      </c>
      <c r="K143" s="102" t="str">
        <f ca="1">IF(J143=0,"",B143&amp;B127&amp;J$2)</f>
        <v/>
      </c>
      <c r="M143" s="102" t="s">
        <v>542</v>
      </c>
      <c r="N143" s="167">
        <f>【様式３】実施希望調書!$E$41</f>
        <v>0</v>
      </c>
      <c r="O143" s="102" t="str">
        <f>IF(N143=0,"",N137&amp;N143)</f>
        <v/>
      </c>
      <c r="P143" s="102" t="str">
        <f>IF(O143="","",COUNTIFS($O$3:O143,O143))</f>
        <v/>
      </c>
      <c r="Q143" s="159" t="str">
        <f t="shared" si="49"/>
        <v/>
      </c>
      <c r="R143" s="160">
        <f t="shared" si="48"/>
        <v>0</v>
      </c>
      <c r="S143" s="159">
        <f t="shared" si="50"/>
        <v>0</v>
      </c>
      <c r="T143" s="160">
        <f t="shared" si="51"/>
        <v>0</v>
      </c>
    </row>
    <row r="144" spans="1:20" x14ac:dyDescent="0.4">
      <c r="M144" s="102" t="s">
        <v>545</v>
      </c>
      <c r="N144" s="167">
        <f>【様式３】実施希望調書!$E$48</f>
        <v>0</v>
      </c>
      <c r="O144" s="102" t="str">
        <f>IF(N144=0,"",N137&amp;N144)</f>
        <v/>
      </c>
      <c r="P144" s="102" t="str">
        <f>IF(O144="","",COUNTIFS($O$3:O144,O144))</f>
        <v/>
      </c>
      <c r="Q144" s="159" t="str">
        <f t="shared" si="49"/>
        <v/>
      </c>
      <c r="R144" s="160">
        <f t="shared" si="48"/>
        <v>0</v>
      </c>
      <c r="S144" s="159">
        <f t="shared" si="50"/>
        <v>0</v>
      </c>
      <c r="T144" s="160">
        <f t="shared" si="51"/>
        <v>0</v>
      </c>
    </row>
    <row r="145" spans="1:20" x14ac:dyDescent="0.4">
      <c r="A145" s="92" t="s">
        <v>551</v>
      </c>
      <c r="B145" s="93" t="str">
        <f>【様式４】経費計画書!Z$11</f>
        <v/>
      </c>
      <c r="C145" s="94">
        <f>C127+3</f>
        <v>26</v>
      </c>
      <c r="D145" s="96" t="s">
        <v>552</v>
      </c>
      <c r="E145" s="78"/>
      <c r="F145" s="78"/>
      <c r="G145" s="87"/>
      <c r="H145" s="96" t="s">
        <v>553</v>
      </c>
      <c r="I145" s="78"/>
      <c r="J145" s="78"/>
      <c r="K145" s="78"/>
      <c r="M145" s="102" t="s">
        <v>548</v>
      </c>
      <c r="N145" s="167">
        <f>【様式３】実施希望調書!$E$55</f>
        <v>0</v>
      </c>
      <c r="O145" s="102" t="str">
        <f>IF(N145=0,"",N137&amp;N145)</f>
        <v/>
      </c>
      <c r="P145" s="102" t="str">
        <f>IF(O145="","",COUNTIFS($O$3:O145,O145))</f>
        <v/>
      </c>
      <c r="Q145" s="159" t="str">
        <f t="shared" si="49"/>
        <v/>
      </c>
      <c r="R145" s="160">
        <f t="shared" si="48"/>
        <v>0</v>
      </c>
      <c r="S145" s="159">
        <f t="shared" si="50"/>
        <v>0</v>
      </c>
      <c r="T145" s="160">
        <f t="shared" si="51"/>
        <v>0</v>
      </c>
    </row>
    <row r="146" spans="1:20" x14ac:dyDescent="0.4">
      <c r="A146" s="91"/>
      <c r="B146" s="97"/>
      <c r="C146" s="95"/>
      <c r="D146" s="98" t="s">
        <v>519</v>
      </c>
      <c r="E146" s="98" t="s">
        <v>523</v>
      </c>
      <c r="F146" s="98" t="s">
        <v>524</v>
      </c>
      <c r="G146" s="99" t="s">
        <v>522</v>
      </c>
      <c r="H146" s="100" t="s">
        <v>520</v>
      </c>
      <c r="I146" s="100" t="s">
        <v>523</v>
      </c>
      <c r="J146" s="101" t="s">
        <v>521</v>
      </c>
      <c r="K146" s="101" t="s">
        <v>523</v>
      </c>
      <c r="M146" s="102" t="s">
        <v>551</v>
      </c>
      <c r="N146" s="167">
        <f>【様式３】実施希望調書!$E$62</f>
        <v>0</v>
      </c>
      <c r="O146" s="102" t="str">
        <f>IF(N146=0,"",N137&amp;N146)</f>
        <v/>
      </c>
      <c r="P146" s="102" t="str">
        <f>IF(O146="","",COUNTIFS($O$3:O146,O146))</f>
        <v/>
      </c>
      <c r="Q146" s="159" t="str">
        <f t="shared" si="49"/>
        <v/>
      </c>
      <c r="R146" s="160">
        <f t="shared" si="48"/>
        <v>0</v>
      </c>
      <c r="S146" s="159">
        <f t="shared" si="50"/>
        <v>0</v>
      </c>
      <c r="T146" s="160">
        <f t="shared" si="51"/>
        <v>0</v>
      </c>
    </row>
    <row r="147" spans="1:20" x14ac:dyDescent="0.4">
      <c r="A147" s="102" t="s">
        <v>503</v>
      </c>
      <c r="B147" s="102">
        <f>【様式２】被派遣者略歴表!$C$15</f>
        <v>0</v>
      </c>
      <c r="C147" s="102"/>
      <c r="D147" s="102" t="str">
        <f>IFERROR(IF(VLOOKUP($B147,【様式４】経費計画書!$A$12:$AK$26,計算書!C145,0)=D$2,1,0),"")</f>
        <v/>
      </c>
      <c r="E147" s="102" t="str">
        <f>IF(D147=1,B147&amp;B145&amp;D$2,"")</f>
        <v/>
      </c>
      <c r="F147" s="102" t="str">
        <f>IF(E147="","",COUNTIFS($E$3:E147,E147))</f>
        <v/>
      </c>
      <c r="G147" s="103">
        <f>IF(F147=1,35650*1,0)</f>
        <v>0</v>
      </c>
      <c r="H147" s="102">
        <f ca="1">SUMIFS(INDIRECT(H145),INDIRECT(D145),H$2,【様式４】経費計画書!$A$12:$A$26,計算書!$B147)</f>
        <v>0</v>
      </c>
      <c r="I147" s="102" t="str">
        <f ca="1">IF(H147=0,"",$B147&amp;B145&amp;H$2)</f>
        <v/>
      </c>
      <c r="J147" s="102">
        <f ca="1">SUMIFS(INDIRECT(H145),INDIRECT(D145),J$2,【様式４】経費計画書!$A$12:$A$26,計算書!$B147)</f>
        <v>0</v>
      </c>
      <c r="K147" s="102" t="str">
        <f ca="1">IF(J147=0,"",B147&amp;B145&amp;J$2)</f>
        <v/>
      </c>
      <c r="M147" s="102" t="s">
        <v>554</v>
      </c>
      <c r="N147" s="167">
        <f>【様式３】実施希望調書!$E$69</f>
        <v>0</v>
      </c>
      <c r="O147" s="102" t="str">
        <f>IF(N147=0,"",N137&amp;N147)</f>
        <v/>
      </c>
      <c r="P147" s="102" t="str">
        <f>IF(O147="","",COUNTIFS($O$3:O147,O147))</f>
        <v/>
      </c>
      <c r="Q147" s="159" t="str">
        <f t="shared" si="49"/>
        <v/>
      </c>
      <c r="R147" s="160">
        <f t="shared" si="48"/>
        <v>0</v>
      </c>
      <c r="S147" s="159">
        <f t="shared" si="50"/>
        <v>0</v>
      </c>
      <c r="T147" s="160">
        <f t="shared" si="51"/>
        <v>0</v>
      </c>
    </row>
    <row r="148" spans="1:20" x14ac:dyDescent="0.4">
      <c r="A148" s="102" t="s">
        <v>504</v>
      </c>
      <c r="B148" s="102">
        <f>【様式２】被派遣者略歴表!$C$16</f>
        <v>0</v>
      </c>
      <c r="C148" s="102"/>
      <c r="D148" s="102" t="str">
        <f>IFERROR(IF(VLOOKUP($B148,【様式４】経費計画書!$A$12:$AK$26,計算書!C145,0)=D$2,1,0),"")</f>
        <v/>
      </c>
      <c r="E148" s="102" t="str">
        <f>IF(D148=1,B148&amp;B145&amp;D$2,"")</f>
        <v/>
      </c>
      <c r="F148" s="102" t="str">
        <f>IF(E148="","",COUNTIFS($E$3:E148,E148))</f>
        <v/>
      </c>
      <c r="G148" s="103">
        <f t="shared" ref="G148:G161" si="52">IF(F148=1,35650*1,0)</f>
        <v>0</v>
      </c>
      <c r="H148" s="102">
        <f ca="1">SUMIFS(INDIRECT(H145),INDIRECT(D145),H$2,【様式４】経費計画書!$A$12:$A$26,計算書!$B148)</f>
        <v>0</v>
      </c>
      <c r="I148" s="102" t="str">
        <f ca="1">IF(H148=0,"",$B148&amp;B145&amp;H$2)</f>
        <v/>
      </c>
      <c r="J148" s="102">
        <f ca="1">SUMIFS(INDIRECT(H145),INDIRECT(D145),J$2,【様式４】経費計画書!$A$12:$A$26,計算書!$B148)</f>
        <v>0</v>
      </c>
      <c r="K148" s="102" t="str">
        <f ca="1">IF(J148=0,"",B148&amp;B145&amp;J$2)</f>
        <v/>
      </c>
      <c r="M148" s="102" t="s">
        <v>557</v>
      </c>
      <c r="N148" s="167">
        <f>【様式３】実施希望調書!$E$76</f>
        <v>0</v>
      </c>
      <c r="O148" s="102" t="str">
        <f>IF(N148=0,"",N137&amp;N148)</f>
        <v/>
      </c>
      <c r="P148" s="102" t="str">
        <f>IF(O148="","",COUNTIFS($O$3:O148,O148))</f>
        <v/>
      </c>
      <c r="Q148" s="159" t="str">
        <f t="shared" si="49"/>
        <v/>
      </c>
      <c r="R148" s="160">
        <f t="shared" si="48"/>
        <v>0</v>
      </c>
      <c r="S148" s="159">
        <f t="shared" si="50"/>
        <v>0</v>
      </c>
      <c r="T148" s="160">
        <f t="shared" si="51"/>
        <v>0</v>
      </c>
    </row>
    <row r="149" spans="1:20" x14ac:dyDescent="0.4">
      <c r="A149" s="102" t="s">
        <v>505</v>
      </c>
      <c r="B149" s="102">
        <f>【様式２】被派遣者略歴表!$C$17</f>
        <v>0</v>
      </c>
      <c r="C149" s="102"/>
      <c r="D149" s="102" t="str">
        <f>IFERROR(IF(VLOOKUP($B149,【様式４】経費計画書!$A$12:$AK$26,計算書!C145,0)=D$2,1,0),"")</f>
        <v/>
      </c>
      <c r="E149" s="102" t="str">
        <f>IF(D149=1,B149&amp;B145&amp;D$2,"")</f>
        <v/>
      </c>
      <c r="F149" s="102" t="str">
        <f>IF(E149="","",COUNTIFS($E$3:E149,E149))</f>
        <v/>
      </c>
      <c r="G149" s="103">
        <f t="shared" si="52"/>
        <v>0</v>
      </c>
      <c r="H149" s="102">
        <f ca="1">SUMIFS(INDIRECT(H145),INDIRECT(D145),H$2,【様式４】経費計画書!$A$12:$A$26,計算書!$B149)</f>
        <v>0</v>
      </c>
      <c r="I149" s="102" t="str">
        <f ca="1">IF(H149=0,"",$B149&amp;B145&amp;H$2)</f>
        <v/>
      </c>
      <c r="J149" s="102">
        <f ca="1">SUMIFS(INDIRECT(H145),INDIRECT(D145),J$2,【様式４】経費計画書!$A$12:$A$26,計算書!$B149)</f>
        <v>0</v>
      </c>
      <c r="K149" s="102" t="str">
        <f ca="1">IF(J149=0,"",B149&amp;B145&amp;J$2)</f>
        <v/>
      </c>
      <c r="M149" s="102" t="s">
        <v>560</v>
      </c>
      <c r="N149" s="167">
        <f>【様式３】実施希望調書!$E$83</f>
        <v>0</v>
      </c>
      <c r="O149" s="102" t="str">
        <f>IF(N149=0,"",N137&amp;N149)</f>
        <v/>
      </c>
      <c r="P149" s="102" t="str">
        <f>IF(O149="","",COUNTIFS($O$3:O149,O149))</f>
        <v/>
      </c>
      <c r="Q149" s="159" t="str">
        <f t="shared" si="49"/>
        <v/>
      </c>
      <c r="R149" s="160">
        <f t="shared" si="48"/>
        <v>0</v>
      </c>
      <c r="S149" s="159">
        <f t="shared" si="50"/>
        <v>0</v>
      </c>
      <c r="T149" s="160">
        <f t="shared" si="51"/>
        <v>0</v>
      </c>
    </row>
    <row r="150" spans="1:20" x14ac:dyDescent="0.4">
      <c r="A150" s="102" t="s">
        <v>506</v>
      </c>
      <c r="B150" s="102">
        <f>【様式２】被派遣者略歴表!$C$18</f>
        <v>0</v>
      </c>
      <c r="C150" s="102"/>
      <c r="D150" s="102" t="str">
        <f>IFERROR(IF(VLOOKUP($B150,【様式４】経費計画書!$A$12:$AK$26,計算書!C145,0)=D$2,1,0),"")</f>
        <v/>
      </c>
      <c r="E150" s="102" t="str">
        <f>IF(D150=1,B150&amp;B145&amp;D$2,"")</f>
        <v/>
      </c>
      <c r="F150" s="102" t="str">
        <f>IF(E150="","",COUNTIFS($E$3:E150,E150))</f>
        <v/>
      </c>
      <c r="G150" s="103">
        <f t="shared" si="52"/>
        <v>0</v>
      </c>
      <c r="H150" s="102">
        <f ca="1">SUMIFS(INDIRECT(H145),INDIRECT(D145),H$2,【様式４】経費計画書!$A$12:$A$26,計算書!$B150)</f>
        <v>0</v>
      </c>
      <c r="I150" s="102" t="str">
        <f ca="1">IF(H150=0,"",$B150&amp;B145&amp;H$2)</f>
        <v/>
      </c>
      <c r="J150" s="102">
        <f ca="1">SUMIFS(INDIRECT(H145),INDIRECT(D145),J$2,【様式４】経費計画書!$A$12:$A$26,計算書!$B150)</f>
        <v>0</v>
      </c>
      <c r="K150" s="102" t="str">
        <f ca="1">IF(J150=0,"",B150&amp;B145&amp;J$2)</f>
        <v/>
      </c>
      <c r="M150" s="155"/>
      <c r="N150" s="168"/>
      <c r="P150" s="155"/>
      <c r="Q150" s="157">
        <f>N137</f>
        <v>0</v>
      </c>
      <c r="R150" s="162">
        <f>SUM(R138:R149)</f>
        <v>0</v>
      </c>
      <c r="T150" s="162">
        <f>SUM(T138:T149)</f>
        <v>0</v>
      </c>
    </row>
    <row r="151" spans="1:20" x14ac:dyDescent="0.4">
      <c r="A151" s="102" t="s">
        <v>507</v>
      </c>
      <c r="B151" s="102">
        <f>【様式２】被派遣者略歴表!$C$19</f>
        <v>0</v>
      </c>
      <c r="C151" s="102"/>
      <c r="D151" s="102" t="str">
        <f>IFERROR(IF(VLOOKUP($B151,【様式４】経費計画書!$A$12:$AK$26,計算書!C145,0)=D$2,1,0),"")</f>
        <v/>
      </c>
      <c r="E151" s="102" t="str">
        <f>IF(D151=1,B151&amp;B145&amp;D$2,"")</f>
        <v/>
      </c>
      <c r="F151" s="102" t="str">
        <f>IF(E151="","",COUNTIFS($E$3:E151,E151))</f>
        <v/>
      </c>
      <c r="G151" s="103">
        <f t="shared" si="52"/>
        <v>0</v>
      </c>
      <c r="H151" s="102">
        <f ca="1">SUMIFS(INDIRECT(H145),INDIRECT(D145),H$2,【様式４】経費計画書!$A$12:$A$26,計算書!$B151)</f>
        <v>0</v>
      </c>
      <c r="I151" s="102" t="str">
        <f ca="1">IF(H151=0,"",$B151&amp;B145&amp;H$2)</f>
        <v/>
      </c>
      <c r="J151" s="102">
        <f ca="1">SUMIFS(INDIRECT(H145),INDIRECT(D145),J$2,【様式４】経費計画書!$A$12:$A$26,計算書!$B151)</f>
        <v>0</v>
      </c>
      <c r="K151" s="102" t="str">
        <f ca="1">IF(J151=0,"",B151&amp;B145&amp;J$2)</f>
        <v/>
      </c>
    </row>
    <row r="152" spans="1:20" x14ac:dyDescent="0.4">
      <c r="A152" s="102" t="s">
        <v>508</v>
      </c>
      <c r="B152" s="102">
        <f>【様式２】被派遣者略歴表!$C$20</f>
        <v>0</v>
      </c>
      <c r="C152" s="102"/>
      <c r="D152" s="102" t="str">
        <f>IFERROR(IF(VLOOKUP($B152,【様式４】経費計画書!$A$12:$AK$26,計算書!C145,0)=D$2,1,0),"")</f>
        <v/>
      </c>
      <c r="E152" s="102" t="str">
        <f>IF(D152=1,B152&amp;B145&amp;D$2,"")</f>
        <v/>
      </c>
      <c r="F152" s="102" t="str">
        <f>IF(E152="","",COUNTIFS($E$3:E152,E152))</f>
        <v/>
      </c>
      <c r="G152" s="103">
        <f t="shared" si="52"/>
        <v>0</v>
      </c>
      <c r="H152" s="102">
        <f ca="1">SUMIFS(INDIRECT(H145),INDIRECT(D145),H$2,【様式４】経費計画書!$A$12:$A$26,計算書!$B152)</f>
        <v>0</v>
      </c>
      <c r="I152" s="102" t="str">
        <f ca="1">IF(H152=0,"",$B152&amp;B145&amp;H$2)</f>
        <v/>
      </c>
      <c r="J152" s="102">
        <f ca="1">SUMIFS(INDIRECT(H145),INDIRECT(D145),J$2,【様式４】経費計画書!$A$12:$A$26,計算書!$B152)</f>
        <v>0</v>
      </c>
      <c r="K152" s="102" t="str">
        <f ca="1">IF(J152=0,"",B152&amp;B145&amp;J$2)</f>
        <v/>
      </c>
      <c r="M152" s="156" t="s">
        <v>513</v>
      </c>
      <c r="N152" s="166">
        <f>【様式２】被派遣者略歴表!$C$25</f>
        <v>0</v>
      </c>
      <c r="O152" s="156" t="s">
        <v>707</v>
      </c>
      <c r="P152" s="156" t="s">
        <v>524</v>
      </c>
      <c r="Q152" s="158" t="s">
        <v>709</v>
      </c>
      <c r="R152" s="158" t="s">
        <v>710</v>
      </c>
      <c r="S152" s="158" t="s">
        <v>709</v>
      </c>
      <c r="T152" s="158" t="s">
        <v>710</v>
      </c>
    </row>
    <row r="153" spans="1:20" x14ac:dyDescent="0.4">
      <c r="A153" s="102" t="s">
        <v>509</v>
      </c>
      <c r="B153" s="102">
        <f>【様式２】被派遣者略歴表!$C$21</f>
        <v>0</v>
      </c>
      <c r="C153" s="102"/>
      <c r="D153" s="102" t="str">
        <f>IFERROR(IF(VLOOKUP($B153,【様式４】経費計画書!$A$12:$AK$26,計算書!C145,0)=D$2,1,0),"")</f>
        <v/>
      </c>
      <c r="E153" s="102" t="str">
        <f>IF(D153=1,B153&amp;B145&amp;D$2,"")</f>
        <v/>
      </c>
      <c r="F153" s="102" t="str">
        <f>IF(E153="","",COUNTIFS($E$3:E153,E153))</f>
        <v/>
      </c>
      <c r="G153" s="103">
        <f t="shared" si="52"/>
        <v>0</v>
      </c>
      <c r="H153" s="102">
        <f ca="1">SUMIFS(INDIRECT(H145),INDIRECT(D145),H$2,【様式４】経費計画書!$A$12:$A$26,計算書!$B153)</f>
        <v>0</v>
      </c>
      <c r="I153" s="102" t="str">
        <f ca="1">IF(H153=0,"",$B153&amp;B145&amp;H$2)</f>
        <v/>
      </c>
      <c r="J153" s="102">
        <f ca="1">SUMIFS(INDIRECT(H145),INDIRECT(D145),J$2,【様式４】経費計画書!$A$12:$A$26,計算書!$B153)</f>
        <v>0</v>
      </c>
      <c r="K153" s="102" t="str">
        <f ca="1">IF(J153=0,"",B153&amp;B145&amp;J$2)</f>
        <v/>
      </c>
      <c r="M153" s="102" t="s">
        <v>525</v>
      </c>
      <c r="N153" s="167">
        <f>【様式３】実施希望調書!$E$6</f>
        <v>0</v>
      </c>
      <c r="O153" s="102" t="str">
        <f>IF(N153=0,"",N152&amp;N153)</f>
        <v/>
      </c>
      <c r="P153" s="102" t="str">
        <f>IF(O153="","",COUNTIFS($O$3:O153,O153))</f>
        <v/>
      </c>
      <c r="Q153" s="159" t="str">
        <f>IF(P153=1,SUMIFS($H:$H,$I:$I,$O153&amp;"実技"),"")</f>
        <v/>
      </c>
      <c r="R153" s="160">
        <f t="shared" ref="R153:R164" si="53">IF(Q153="",0,IF(Q153*$X$1&gt;=$X$2,$X$2,Q153*$X$1))</f>
        <v>0</v>
      </c>
      <c r="S153" s="159">
        <f>IF($P153=1,SUMIFS($J:$J,$K:$K,$O153&amp;"単労"),0)</f>
        <v>0</v>
      </c>
      <c r="T153" s="160">
        <f>IF(S153=0,0,IF(S153*$Y$1&gt;=$Y$2,$Y$2,S153*$Y$1))</f>
        <v>0</v>
      </c>
    </row>
    <row r="154" spans="1:20" x14ac:dyDescent="0.4">
      <c r="A154" s="102" t="s">
        <v>510</v>
      </c>
      <c r="B154" s="102">
        <f>【様式２】被派遣者略歴表!$C$22</f>
        <v>0</v>
      </c>
      <c r="C154" s="102"/>
      <c r="D154" s="102" t="str">
        <f>IFERROR(IF(VLOOKUP($B154,【様式４】経費計画書!$A$12:$AK$26,計算書!C145,0)=D$2,1,0),"")</f>
        <v/>
      </c>
      <c r="E154" s="102" t="str">
        <f>IF(D154=1,B154&amp;B145&amp;D$2,"")</f>
        <v/>
      </c>
      <c r="F154" s="102" t="str">
        <f>IF(E154="","",COUNTIFS($E$3:E154,E154))</f>
        <v/>
      </c>
      <c r="G154" s="103">
        <f t="shared" si="52"/>
        <v>0</v>
      </c>
      <c r="H154" s="102">
        <f ca="1">SUMIFS(INDIRECT(H145),INDIRECT(D145),H$2,【様式４】経費計画書!$A$12:$A$26,計算書!$B154)</f>
        <v>0</v>
      </c>
      <c r="I154" s="102" t="str">
        <f ca="1">IF(H154=0,"",$B154&amp;B145&amp;H$2)</f>
        <v/>
      </c>
      <c r="J154" s="102">
        <f ca="1">SUMIFS(INDIRECT(H145),INDIRECT(D145),J$2,【様式４】経費計画書!$A$12:$A$26,計算書!$B154)</f>
        <v>0</v>
      </c>
      <c r="K154" s="102" t="str">
        <f ca="1">IF(J154=0,"",B154&amp;B145&amp;J$2)</f>
        <v/>
      </c>
      <c r="M154" s="102" t="s">
        <v>527</v>
      </c>
      <c r="N154" s="167">
        <f>【様式３】実施希望調書!$E$13</f>
        <v>0</v>
      </c>
      <c r="O154" s="102" t="str">
        <f>IF(N154=0,"",N152&amp;N154)</f>
        <v/>
      </c>
      <c r="P154" s="102" t="str">
        <f>IF(O154="","",COUNTIFS($O$3:O154,O154))</f>
        <v/>
      </c>
      <c r="Q154" s="159" t="str">
        <f t="shared" ref="Q154:Q164" si="54">IF(P154=1,SUMIFS(H:H,I:I,O154&amp;"実技"),"")</f>
        <v/>
      </c>
      <c r="R154" s="160">
        <f t="shared" si="53"/>
        <v>0</v>
      </c>
      <c r="S154" s="159">
        <f t="shared" ref="S154:S164" si="55">IF($P154=1,SUMIFS($J:$J,$K:$K,$O154&amp;"単労"),0)</f>
        <v>0</v>
      </c>
      <c r="T154" s="160">
        <f t="shared" ref="T154:T164" si="56">IF(S154=0,0,IF(S154*$Y$1&gt;=$Y$2,$Y$2,S154*$Y$1))</f>
        <v>0</v>
      </c>
    </row>
    <row r="155" spans="1:20" x14ac:dyDescent="0.4">
      <c r="A155" s="102" t="s">
        <v>511</v>
      </c>
      <c r="B155" s="102">
        <f>【様式２】被派遣者略歴表!$C$23</f>
        <v>0</v>
      </c>
      <c r="C155" s="102"/>
      <c r="D155" s="102" t="str">
        <f>IFERROR(IF(VLOOKUP($B155,【様式４】経費計画書!$A$12:$AK$26,計算書!C145,0)=D$2,1,0),"")</f>
        <v/>
      </c>
      <c r="E155" s="102" t="str">
        <f>IF(D155=1,B155&amp;B145&amp;D$2,"")</f>
        <v/>
      </c>
      <c r="F155" s="102" t="str">
        <f>IF(E155="","",COUNTIFS($E$3:E155,E155))</f>
        <v/>
      </c>
      <c r="G155" s="103">
        <f t="shared" si="52"/>
        <v>0</v>
      </c>
      <c r="H155" s="102">
        <f ca="1">SUMIFS(INDIRECT(H145),INDIRECT(D145),H$2,【様式４】経費計画書!$A$12:$A$26,計算書!$B155)</f>
        <v>0</v>
      </c>
      <c r="I155" s="102" t="str">
        <f ca="1">IF(H155=0,"",$B155&amp;B145&amp;H$2)</f>
        <v/>
      </c>
      <c r="J155" s="102">
        <f ca="1">SUMIFS(INDIRECT(H145),INDIRECT(D145),J$2,【様式４】経費計画書!$A$12:$A$26,計算書!$B155)</f>
        <v>0</v>
      </c>
      <c r="K155" s="102" t="str">
        <f ca="1">IF(J155=0,"",B155&amp;B145&amp;J$2)</f>
        <v/>
      </c>
      <c r="M155" s="102" t="s">
        <v>535</v>
      </c>
      <c r="N155" s="167">
        <f>【様式３】実施希望調書!$E$20</f>
        <v>0</v>
      </c>
      <c r="O155" s="102" t="str">
        <f>IF(N155=0,"",N152&amp;N155)</f>
        <v/>
      </c>
      <c r="P155" s="102" t="str">
        <f>IF(O155="","",COUNTIFS($O$3:O155,O155))</f>
        <v/>
      </c>
      <c r="Q155" s="159" t="str">
        <f t="shared" si="54"/>
        <v/>
      </c>
      <c r="R155" s="160">
        <f t="shared" si="53"/>
        <v>0</v>
      </c>
      <c r="S155" s="159">
        <f t="shared" si="55"/>
        <v>0</v>
      </c>
      <c r="T155" s="160">
        <f t="shared" si="56"/>
        <v>0</v>
      </c>
    </row>
    <row r="156" spans="1:20" x14ac:dyDescent="0.4">
      <c r="A156" s="102" t="s">
        <v>512</v>
      </c>
      <c r="B156" s="102">
        <f>【様式２】被派遣者略歴表!$C$24</f>
        <v>0</v>
      </c>
      <c r="C156" s="102"/>
      <c r="D156" s="102" t="str">
        <f>IFERROR(IF(VLOOKUP($B156,【様式４】経費計画書!$A$12:$AK$26,計算書!C145,0)=D$2,1,0),"")</f>
        <v/>
      </c>
      <c r="E156" s="102" t="str">
        <f>IF(D156=1,B156&amp;B145&amp;D$2,"")</f>
        <v/>
      </c>
      <c r="F156" s="102" t="str">
        <f>IF(E156="","",COUNTIFS($E$3:E156,E156))</f>
        <v/>
      </c>
      <c r="G156" s="103">
        <f t="shared" si="52"/>
        <v>0</v>
      </c>
      <c r="H156" s="102">
        <f ca="1">SUMIFS(INDIRECT(H145),INDIRECT(D145),H$2,【様式４】経費計画書!$A$12:$A$26,計算書!$B156)</f>
        <v>0</v>
      </c>
      <c r="I156" s="102" t="str">
        <f ca="1">IF(H156=0,"",$B156&amp;B145&amp;H$2)</f>
        <v/>
      </c>
      <c r="J156" s="102">
        <f ca="1">SUMIFS(INDIRECT(H145),INDIRECT(D145),J$2,【様式４】経費計画書!$A$12:$A$26,計算書!$B156)</f>
        <v>0</v>
      </c>
      <c r="K156" s="102" t="str">
        <f ca="1">IF(J156=0,"",B156&amp;B145&amp;J$2)</f>
        <v/>
      </c>
      <c r="M156" s="102" t="s">
        <v>536</v>
      </c>
      <c r="N156" s="167">
        <f>【様式３】実施希望調書!$E$27</f>
        <v>0</v>
      </c>
      <c r="O156" s="102" t="str">
        <f>IF(N156=0,"",N152&amp;N156)</f>
        <v/>
      </c>
      <c r="P156" s="102" t="str">
        <f>IF(O156="","",COUNTIFS($O$3:O156,O156))</f>
        <v/>
      </c>
      <c r="Q156" s="159" t="str">
        <f t="shared" si="54"/>
        <v/>
      </c>
      <c r="R156" s="160">
        <f t="shared" si="53"/>
        <v>0</v>
      </c>
      <c r="S156" s="159">
        <f t="shared" si="55"/>
        <v>0</v>
      </c>
      <c r="T156" s="160">
        <f t="shared" si="56"/>
        <v>0</v>
      </c>
    </row>
    <row r="157" spans="1:20" x14ac:dyDescent="0.4">
      <c r="A157" s="102" t="s">
        <v>513</v>
      </c>
      <c r="B157" s="102">
        <f>【様式２】被派遣者略歴表!$C$25</f>
        <v>0</v>
      </c>
      <c r="C157" s="102"/>
      <c r="D157" s="102" t="str">
        <f>IFERROR(IF(VLOOKUP($B157,【様式４】経費計画書!$A$12:$AK$26,計算書!C145,0)=D$2,1,0),"")</f>
        <v/>
      </c>
      <c r="E157" s="102" t="str">
        <f>IF(D157=1,B157&amp;B145&amp;D$2,"")</f>
        <v/>
      </c>
      <c r="F157" s="102" t="str">
        <f>IF(E157="","",COUNTIFS($E$3:E157,E157))</f>
        <v/>
      </c>
      <c r="G157" s="103">
        <f t="shared" si="52"/>
        <v>0</v>
      </c>
      <c r="H157" s="102">
        <f ca="1">SUMIFS(INDIRECT(H145),INDIRECT(D145),H$2,【様式４】経費計画書!$A$12:$A$26,計算書!$B157)</f>
        <v>0</v>
      </c>
      <c r="I157" s="102" t="str">
        <f ca="1">IF(H157=0,"",$B157&amp;B145&amp;H$2)</f>
        <v/>
      </c>
      <c r="J157" s="102">
        <f ca="1">SUMIFS(INDIRECT(H145),INDIRECT(D145),J$2,【様式４】経費計画書!$A$12:$A$26,計算書!$B157)</f>
        <v>0</v>
      </c>
      <c r="K157" s="102" t="str">
        <f ca="1">IF(J157=0,"",B157&amp;B145&amp;J$2)</f>
        <v/>
      </c>
      <c r="M157" s="102" t="s">
        <v>539</v>
      </c>
      <c r="N157" s="167">
        <f>【様式３】実施希望調書!$E$34</f>
        <v>0</v>
      </c>
      <c r="O157" s="102" t="str">
        <f>IF(N157=0,"",N152&amp;N157)</f>
        <v/>
      </c>
      <c r="P157" s="102" t="str">
        <f>IF(O157="","",COUNTIFS($O$3:O157,O157))</f>
        <v/>
      </c>
      <c r="Q157" s="159" t="str">
        <f t="shared" si="54"/>
        <v/>
      </c>
      <c r="R157" s="160">
        <f t="shared" si="53"/>
        <v>0</v>
      </c>
      <c r="S157" s="159">
        <f t="shared" si="55"/>
        <v>0</v>
      </c>
      <c r="T157" s="160">
        <f t="shared" si="56"/>
        <v>0</v>
      </c>
    </row>
    <row r="158" spans="1:20" x14ac:dyDescent="0.4">
      <c r="A158" s="102" t="s">
        <v>514</v>
      </c>
      <c r="B158" s="102">
        <f>【様式２】被派遣者略歴表!$C$26</f>
        <v>0</v>
      </c>
      <c r="C158" s="102"/>
      <c r="D158" s="102" t="str">
        <f>IFERROR(IF(VLOOKUP($B158,【様式４】経費計画書!$A$12:$AK$26,計算書!C145,0)=D$2,1,0),"")</f>
        <v/>
      </c>
      <c r="E158" s="102" t="str">
        <f>IF(D158=1,B158&amp;B145&amp;D$2,"")</f>
        <v/>
      </c>
      <c r="F158" s="102" t="str">
        <f>IF(E158="","",COUNTIFS($E$3:E158,E158))</f>
        <v/>
      </c>
      <c r="G158" s="103">
        <f t="shared" si="52"/>
        <v>0</v>
      </c>
      <c r="H158" s="102">
        <f ca="1">SUMIFS(INDIRECT(H145),INDIRECT(D145),H$2,【様式４】経費計画書!$A$12:$A$26,計算書!$B158)</f>
        <v>0</v>
      </c>
      <c r="I158" s="102" t="str">
        <f ca="1">IF(H158=0,"",$B158&amp;B145&amp;H$2)</f>
        <v/>
      </c>
      <c r="J158" s="102">
        <f ca="1">SUMIFS(INDIRECT(H145),INDIRECT(D145),J$2,【様式４】経費計画書!$A$12:$A$26,計算書!$B158)</f>
        <v>0</v>
      </c>
      <c r="K158" s="102" t="str">
        <f ca="1">IF(J158=0,"",B158&amp;B145&amp;J$2)</f>
        <v/>
      </c>
      <c r="M158" s="102" t="s">
        <v>542</v>
      </c>
      <c r="N158" s="167">
        <f>【様式３】実施希望調書!$E$41</f>
        <v>0</v>
      </c>
      <c r="O158" s="102" t="str">
        <f>IF(N158=0,"",N152&amp;N158)</f>
        <v/>
      </c>
      <c r="P158" s="102" t="str">
        <f>IF(O158="","",COUNTIFS($O$3:O158,O158))</f>
        <v/>
      </c>
      <c r="Q158" s="159" t="str">
        <f t="shared" si="54"/>
        <v/>
      </c>
      <c r="R158" s="160">
        <f t="shared" si="53"/>
        <v>0</v>
      </c>
      <c r="S158" s="159">
        <f t="shared" si="55"/>
        <v>0</v>
      </c>
      <c r="T158" s="160">
        <f t="shared" si="56"/>
        <v>0</v>
      </c>
    </row>
    <row r="159" spans="1:20" x14ac:dyDescent="0.4">
      <c r="A159" s="102" t="s">
        <v>515</v>
      </c>
      <c r="B159" s="102">
        <f>【様式２】被派遣者略歴表!$C$27</f>
        <v>0</v>
      </c>
      <c r="C159" s="102"/>
      <c r="D159" s="102" t="str">
        <f>IFERROR(IF(VLOOKUP($B159,【様式４】経費計画書!$A$12:$AK$26,計算書!C145,0)=D$2,1,0),"")</f>
        <v/>
      </c>
      <c r="E159" s="102" t="str">
        <f>IF(D159=1,B159&amp;B145&amp;D$2,"")</f>
        <v/>
      </c>
      <c r="F159" s="102" t="str">
        <f>IF(E159="","",COUNTIFS($E$3:E159,E159))</f>
        <v/>
      </c>
      <c r="G159" s="103">
        <f t="shared" si="52"/>
        <v>0</v>
      </c>
      <c r="H159" s="102">
        <f ca="1">SUMIFS(INDIRECT(H145),INDIRECT(D145),H$2,【様式４】経費計画書!$A$12:$A$26,計算書!$B159)</f>
        <v>0</v>
      </c>
      <c r="I159" s="102" t="str">
        <f ca="1">IF(H159=0,"",$B159&amp;B145&amp;H$2)</f>
        <v/>
      </c>
      <c r="J159" s="102">
        <f ca="1">SUMIFS(INDIRECT(H145),INDIRECT(D145),J$2,【様式４】経費計画書!$A$12:$A$26,計算書!$B159)</f>
        <v>0</v>
      </c>
      <c r="K159" s="102" t="str">
        <f ca="1">IF(J159=0,"",B159&amp;B145&amp;J$2)</f>
        <v/>
      </c>
      <c r="M159" s="102" t="s">
        <v>545</v>
      </c>
      <c r="N159" s="167">
        <f>【様式３】実施希望調書!$E$48</f>
        <v>0</v>
      </c>
      <c r="O159" s="102" t="str">
        <f>IF(N159=0,"",N152&amp;N159)</f>
        <v/>
      </c>
      <c r="P159" s="102" t="str">
        <f>IF(O159="","",COUNTIFS($O$3:O159,O159))</f>
        <v/>
      </c>
      <c r="Q159" s="159" t="str">
        <f t="shared" si="54"/>
        <v/>
      </c>
      <c r="R159" s="160">
        <f t="shared" si="53"/>
        <v>0</v>
      </c>
      <c r="S159" s="159">
        <f t="shared" si="55"/>
        <v>0</v>
      </c>
      <c r="T159" s="160">
        <f t="shared" si="56"/>
        <v>0</v>
      </c>
    </row>
    <row r="160" spans="1:20" x14ac:dyDescent="0.4">
      <c r="A160" s="102" t="s">
        <v>516</v>
      </c>
      <c r="B160" s="102">
        <f>【様式２】被派遣者略歴表!$C$28</f>
        <v>0</v>
      </c>
      <c r="C160" s="102"/>
      <c r="D160" s="102" t="str">
        <f>IFERROR(IF(VLOOKUP($B160,【様式４】経費計画書!$A$12:$AK$26,計算書!C145,0)=D$2,1,0),"")</f>
        <v/>
      </c>
      <c r="E160" s="102" t="str">
        <f>IF(D160=1,B160&amp;B145&amp;D$2,"")</f>
        <v/>
      </c>
      <c r="F160" s="102" t="str">
        <f>IF(E160="","",COUNTIFS($E$3:E160,E160))</f>
        <v/>
      </c>
      <c r="G160" s="103">
        <f t="shared" si="52"/>
        <v>0</v>
      </c>
      <c r="H160" s="102">
        <f ca="1">SUMIFS(INDIRECT(H145),INDIRECT(D145),H$2,【様式４】経費計画書!$A$12:$A$26,計算書!$B160)</f>
        <v>0</v>
      </c>
      <c r="I160" s="102" t="str">
        <f ca="1">IF(H160=0,"",$B160&amp;B145&amp;H$2)</f>
        <v/>
      </c>
      <c r="J160" s="102">
        <f ca="1">SUMIFS(INDIRECT(H145),INDIRECT(D145),J$2,【様式４】経費計画書!$A$12:$A$26,計算書!$B160)</f>
        <v>0</v>
      </c>
      <c r="K160" s="102" t="str">
        <f ca="1">IF(J160=0,"",B160&amp;B145&amp;J$2)</f>
        <v/>
      </c>
      <c r="M160" s="102" t="s">
        <v>548</v>
      </c>
      <c r="N160" s="167">
        <f>【様式３】実施希望調書!$E$55</f>
        <v>0</v>
      </c>
      <c r="O160" s="102" t="str">
        <f>IF(N160=0,"",N152&amp;N160)</f>
        <v/>
      </c>
      <c r="P160" s="102" t="str">
        <f>IF(O160="","",COUNTIFS($O$3:O160,O160))</f>
        <v/>
      </c>
      <c r="Q160" s="159" t="str">
        <f t="shared" si="54"/>
        <v/>
      </c>
      <c r="R160" s="160">
        <f t="shared" si="53"/>
        <v>0</v>
      </c>
      <c r="S160" s="159">
        <f t="shared" si="55"/>
        <v>0</v>
      </c>
      <c r="T160" s="160">
        <f t="shared" si="56"/>
        <v>0</v>
      </c>
    </row>
    <row r="161" spans="1:20" x14ac:dyDescent="0.4">
      <c r="A161" s="102" t="s">
        <v>517</v>
      </c>
      <c r="B161" s="102">
        <f>【様式２】被派遣者略歴表!$C$29</f>
        <v>0</v>
      </c>
      <c r="C161" s="102"/>
      <c r="D161" s="102" t="str">
        <f>IFERROR(IF(VLOOKUP($B161,【様式４】経費計画書!$A$12:$AK$26,計算書!C145,0)=D$2,1,0),"")</f>
        <v/>
      </c>
      <c r="E161" s="102" t="str">
        <f>IF(D161=1,B161&amp;B145&amp;D$2,"")</f>
        <v/>
      </c>
      <c r="F161" s="102" t="str">
        <f>IF(E161="","",COUNTIFS($E$3:E161,E161))</f>
        <v/>
      </c>
      <c r="G161" s="103">
        <f t="shared" si="52"/>
        <v>0</v>
      </c>
      <c r="H161" s="102">
        <f ca="1">SUMIFS(INDIRECT(H145),INDIRECT(D145),H$2,【様式４】経費計画書!$A$12:$A$26,計算書!$B161)</f>
        <v>0</v>
      </c>
      <c r="I161" s="102" t="str">
        <f ca="1">IF(H161=0,"",$B161&amp;B145&amp;H$2)</f>
        <v/>
      </c>
      <c r="J161" s="102">
        <f ca="1">SUMIFS(INDIRECT(H145),INDIRECT(D145),J$2,【様式４】経費計画書!$A$12:$A$26,計算書!$B161)</f>
        <v>0</v>
      </c>
      <c r="K161" s="102" t="str">
        <f ca="1">IF(J161=0,"",B161&amp;B145&amp;J$2)</f>
        <v/>
      </c>
      <c r="M161" s="102" t="s">
        <v>551</v>
      </c>
      <c r="N161" s="167">
        <f>【様式３】実施希望調書!$E$62</f>
        <v>0</v>
      </c>
      <c r="O161" s="102" t="str">
        <f>IF(N161=0,"",N152&amp;N161)</f>
        <v/>
      </c>
      <c r="P161" s="102" t="str">
        <f>IF(O161="","",COUNTIFS($O$3:O161,O161))</f>
        <v/>
      </c>
      <c r="Q161" s="159" t="str">
        <f t="shared" si="54"/>
        <v/>
      </c>
      <c r="R161" s="160">
        <f t="shared" si="53"/>
        <v>0</v>
      </c>
      <c r="S161" s="159">
        <f t="shared" si="55"/>
        <v>0</v>
      </c>
      <c r="T161" s="160">
        <f t="shared" si="56"/>
        <v>0</v>
      </c>
    </row>
    <row r="162" spans="1:20" x14ac:dyDescent="0.4">
      <c r="M162" s="102" t="s">
        <v>554</v>
      </c>
      <c r="N162" s="167">
        <f>【様式３】実施希望調書!$E$69</f>
        <v>0</v>
      </c>
      <c r="O162" s="102" t="str">
        <f>IF(N162=0,"",N152&amp;N162)</f>
        <v/>
      </c>
      <c r="P162" s="102" t="str">
        <f>IF(O162="","",COUNTIFS($O$3:O162,O162))</f>
        <v/>
      </c>
      <c r="Q162" s="159" t="str">
        <f t="shared" si="54"/>
        <v/>
      </c>
      <c r="R162" s="160">
        <f t="shared" si="53"/>
        <v>0</v>
      </c>
      <c r="S162" s="159">
        <f t="shared" si="55"/>
        <v>0</v>
      </c>
      <c r="T162" s="160">
        <f t="shared" si="56"/>
        <v>0</v>
      </c>
    </row>
    <row r="163" spans="1:20" x14ac:dyDescent="0.4">
      <c r="A163" s="92" t="s">
        <v>554</v>
      </c>
      <c r="B163" s="93" t="str">
        <f>【様式４】経費計画書!AC$11</f>
        <v/>
      </c>
      <c r="C163" s="94">
        <f>C145+3</f>
        <v>29</v>
      </c>
      <c r="D163" s="96" t="s">
        <v>555</v>
      </c>
      <c r="E163" s="78"/>
      <c r="F163" s="78"/>
      <c r="G163" s="87"/>
      <c r="H163" s="96" t="s">
        <v>556</v>
      </c>
      <c r="I163" s="78"/>
      <c r="J163" s="78"/>
      <c r="K163" s="78"/>
      <c r="M163" s="102" t="s">
        <v>557</v>
      </c>
      <c r="N163" s="167">
        <f>【様式３】実施希望調書!$E$76</f>
        <v>0</v>
      </c>
      <c r="O163" s="102" t="str">
        <f>IF(N163=0,"",N152&amp;N163)</f>
        <v/>
      </c>
      <c r="P163" s="102" t="str">
        <f>IF(O163="","",COUNTIFS($O$3:O163,O163))</f>
        <v/>
      </c>
      <c r="Q163" s="159" t="str">
        <f t="shared" si="54"/>
        <v/>
      </c>
      <c r="R163" s="160">
        <f t="shared" si="53"/>
        <v>0</v>
      </c>
      <c r="S163" s="159">
        <f t="shared" si="55"/>
        <v>0</v>
      </c>
      <c r="T163" s="160">
        <f t="shared" si="56"/>
        <v>0</v>
      </c>
    </row>
    <row r="164" spans="1:20" x14ac:dyDescent="0.4">
      <c r="A164" s="91"/>
      <c r="B164" s="97"/>
      <c r="C164" s="95"/>
      <c r="D164" s="98" t="s">
        <v>519</v>
      </c>
      <c r="E164" s="98" t="s">
        <v>523</v>
      </c>
      <c r="F164" s="98" t="s">
        <v>524</v>
      </c>
      <c r="G164" s="99" t="s">
        <v>522</v>
      </c>
      <c r="H164" s="100" t="s">
        <v>520</v>
      </c>
      <c r="I164" s="100" t="s">
        <v>523</v>
      </c>
      <c r="J164" s="101" t="s">
        <v>521</v>
      </c>
      <c r="K164" s="101" t="s">
        <v>523</v>
      </c>
      <c r="M164" s="102" t="s">
        <v>560</v>
      </c>
      <c r="N164" s="167">
        <f>【様式３】実施希望調書!$E$83</f>
        <v>0</v>
      </c>
      <c r="O164" s="102" t="str">
        <f>IF(N164=0,"",N152&amp;N164)</f>
        <v/>
      </c>
      <c r="P164" s="102" t="str">
        <f>IF(O164="","",COUNTIFS($O$3:O164,O164))</f>
        <v/>
      </c>
      <c r="Q164" s="159" t="str">
        <f t="shared" si="54"/>
        <v/>
      </c>
      <c r="R164" s="160">
        <f t="shared" si="53"/>
        <v>0</v>
      </c>
      <c r="S164" s="159">
        <f t="shared" si="55"/>
        <v>0</v>
      </c>
      <c r="T164" s="160">
        <f t="shared" si="56"/>
        <v>0</v>
      </c>
    </row>
    <row r="165" spans="1:20" x14ac:dyDescent="0.4">
      <c r="A165" s="102" t="s">
        <v>503</v>
      </c>
      <c r="B165" s="102">
        <f>【様式２】被派遣者略歴表!$C$15</f>
        <v>0</v>
      </c>
      <c r="C165" s="102"/>
      <c r="D165" s="102" t="str">
        <f>IFERROR(IF(VLOOKUP($B165,【様式４】経費計画書!$A$12:$AK$26,計算書!C163,0)=D$2,1,0),"")</f>
        <v/>
      </c>
      <c r="E165" s="102" t="str">
        <f>IF(D165=1,B165&amp;B163&amp;D$2,"")</f>
        <v/>
      </c>
      <c r="F165" s="102" t="str">
        <f>IF(E165="","",COUNTIFS($E$3:E165,E165))</f>
        <v/>
      </c>
      <c r="G165" s="103">
        <f>IF(F165=1,35650*1,0)</f>
        <v>0</v>
      </c>
      <c r="H165" s="102">
        <f ca="1">SUMIFS(INDIRECT(H163),INDIRECT(D163),H$2,【様式４】経費計画書!$A$12:$A$26,計算書!$B165)</f>
        <v>0</v>
      </c>
      <c r="I165" s="102" t="str">
        <f ca="1">IF(H165=0,"",$B165&amp;B163&amp;H$2)</f>
        <v/>
      </c>
      <c r="J165" s="102">
        <f ca="1">SUMIFS(INDIRECT(H163),INDIRECT(D163),J$2,【様式４】経費計画書!$A$12:$A$26,計算書!$B165)</f>
        <v>0</v>
      </c>
      <c r="K165" s="102" t="str">
        <f ca="1">IF(J165=0,"",B165&amp;B163&amp;J$2)</f>
        <v/>
      </c>
      <c r="M165" s="155"/>
      <c r="N165" s="168"/>
      <c r="P165" s="155"/>
      <c r="Q165" s="157">
        <f>N152</f>
        <v>0</v>
      </c>
      <c r="R165" s="162">
        <f>SUM(R153:R164)</f>
        <v>0</v>
      </c>
      <c r="T165" s="162">
        <f>SUM(T153:T164)</f>
        <v>0</v>
      </c>
    </row>
    <row r="166" spans="1:20" x14ac:dyDescent="0.4">
      <c r="A166" s="102" t="s">
        <v>504</v>
      </c>
      <c r="B166" s="102">
        <f>【様式２】被派遣者略歴表!$C$16</f>
        <v>0</v>
      </c>
      <c r="C166" s="102"/>
      <c r="D166" s="102" t="str">
        <f>IFERROR(IF(VLOOKUP($B166,【様式４】経費計画書!$A$12:$AK$26,計算書!C163,0)=D$2,1,0),"")</f>
        <v/>
      </c>
      <c r="E166" s="102" t="str">
        <f>IF(D166=1,B166&amp;B163&amp;D$2,"")</f>
        <v/>
      </c>
      <c r="F166" s="102" t="str">
        <f>IF(E166="","",COUNTIFS($E$3:E166,E166))</f>
        <v/>
      </c>
      <c r="G166" s="103">
        <f t="shared" ref="G166:G179" si="57">IF(F166=1,35650*1,0)</f>
        <v>0</v>
      </c>
      <c r="H166" s="102">
        <f ca="1">SUMIFS(INDIRECT(H163),INDIRECT(D163),H$2,【様式４】経費計画書!$A$12:$A$26,計算書!$B166)</f>
        <v>0</v>
      </c>
      <c r="I166" s="102" t="str">
        <f ca="1">IF(H166=0,"",$B166&amp;B163&amp;H$2)</f>
        <v/>
      </c>
      <c r="J166" s="102">
        <f ca="1">SUMIFS(INDIRECT(H163),INDIRECT(D163),J$2,【様式４】経費計画書!$A$12:$A$26,計算書!$B166)</f>
        <v>0</v>
      </c>
      <c r="K166" s="102" t="str">
        <f ca="1">IF(J166=0,"",B166&amp;B163&amp;J$2)</f>
        <v/>
      </c>
    </row>
    <row r="167" spans="1:20" x14ac:dyDescent="0.4">
      <c r="A167" s="102" t="s">
        <v>505</v>
      </c>
      <c r="B167" s="102">
        <f>【様式２】被派遣者略歴表!$C$17</f>
        <v>0</v>
      </c>
      <c r="C167" s="102"/>
      <c r="D167" s="102" t="str">
        <f>IFERROR(IF(VLOOKUP($B167,【様式４】経費計画書!$A$12:$AK$26,計算書!C163,0)=D$2,1,0),"")</f>
        <v/>
      </c>
      <c r="E167" s="102" t="str">
        <f>IF(D167=1,B167&amp;B163&amp;D$2,"")</f>
        <v/>
      </c>
      <c r="F167" s="102" t="str">
        <f>IF(E167="","",COUNTIFS($E$3:E167,E167))</f>
        <v/>
      </c>
      <c r="G167" s="103">
        <f t="shared" si="57"/>
        <v>0</v>
      </c>
      <c r="H167" s="102">
        <f ca="1">SUMIFS(INDIRECT(H163),INDIRECT(D163),H$2,【様式４】経費計画書!$A$12:$A$26,計算書!$B167)</f>
        <v>0</v>
      </c>
      <c r="I167" s="102" t="str">
        <f ca="1">IF(H167=0,"",$B167&amp;B163&amp;H$2)</f>
        <v/>
      </c>
      <c r="J167" s="102">
        <f ca="1">SUMIFS(INDIRECT(H163),INDIRECT(D163),J$2,【様式４】経費計画書!$A$12:$A$26,計算書!$B167)</f>
        <v>0</v>
      </c>
      <c r="K167" s="102" t="str">
        <f ca="1">IF(J167=0,"",B167&amp;B163&amp;J$2)</f>
        <v/>
      </c>
      <c r="M167" s="156" t="s">
        <v>514</v>
      </c>
      <c r="N167" s="166">
        <f>【様式２】被派遣者略歴表!$C$26</f>
        <v>0</v>
      </c>
      <c r="O167" s="156" t="s">
        <v>707</v>
      </c>
      <c r="P167" s="156" t="s">
        <v>524</v>
      </c>
      <c r="Q167" s="158" t="s">
        <v>709</v>
      </c>
      <c r="R167" s="158" t="s">
        <v>710</v>
      </c>
      <c r="S167" s="158" t="s">
        <v>709</v>
      </c>
      <c r="T167" s="158" t="s">
        <v>710</v>
      </c>
    </row>
    <row r="168" spans="1:20" x14ac:dyDescent="0.4">
      <c r="A168" s="102" t="s">
        <v>506</v>
      </c>
      <c r="B168" s="102">
        <f>【様式２】被派遣者略歴表!$C$18</f>
        <v>0</v>
      </c>
      <c r="C168" s="102"/>
      <c r="D168" s="102" t="str">
        <f>IFERROR(IF(VLOOKUP($B168,【様式４】経費計画書!$A$12:$AK$26,計算書!C163,0)=D$2,1,0),"")</f>
        <v/>
      </c>
      <c r="E168" s="102" t="str">
        <f>IF(D168=1,B168&amp;B163&amp;D$2,"")</f>
        <v/>
      </c>
      <c r="F168" s="102" t="str">
        <f>IF(E168="","",COUNTIFS($E$3:E168,E168))</f>
        <v/>
      </c>
      <c r="G168" s="103">
        <f t="shared" si="57"/>
        <v>0</v>
      </c>
      <c r="H168" s="102">
        <f ca="1">SUMIFS(INDIRECT(H163),INDIRECT(D163),H$2,【様式４】経費計画書!$A$12:$A$26,計算書!$B168)</f>
        <v>0</v>
      </c>
      <c r="I168" s="102" t="str">
        <f ca="1">IF(H168=0,"",$B168&amp;B163&amp;H$2)</f>
        <v/>
      </c>
      <c r="J168" s="102">
        <f ca="1">SUMIFS(INDIRECT(H163),INDIRECT(D163),J$2,【様式４】経費計画書!$A$12:$A$26,計算書!$B168)</f>
        <v>0</v>
      </c>
      <c r="K168" s="102" t="str">
        <f ca="1">IF(J168=0,"",B168&amp;B163&amp;J$2)</f>
        <v/>
      </c>
      <c r="M168" s="102" t="s">
        <v>525</v>
      </c>
      <c r="N168" s="167">
        <f>【様式３】実施希望調書!$E$6</f>
        <v>0</v>
      </c>
      <c r="O168" s="102" t="str">
        <f>IF(N168=0,"",N167&amp;N168)</f>
        <v/>
      </c>
      <c r="P168" s="102" t="str">
        <f>IF(O168="","",COUNTIFS($O$3:O168,O168))</f>
        <v/>
      </c>
      <c r="Q168" s="159" t="str">
        <f>IF(P168=1,SUMIFS($H:$H,$I:$I,$O168&amp;"実技"),"")</f>
        <v/>
      </c>
      <c r="R168" s="160">
        <f t="shared" ref="R168:R179" si="58">IF(Q168="",0,IF(Q168*$X$1&gt;=$X$2,$X$2,Q168*$X$1))</f>
        <v>0</v>
      </c>
      <c r="S168" s="159">
        <f>IF($P168=1,SUMIFS($J:$J,$K:$K,$O168&amp;"単労"),0)</f>
        <v>0</v>
      </c>
      <c r="T168" s="160">
        <f>IF(S168=0,0,IF(S168*$Y$1&gt;=$Y$2,$Y$2,S168*$Y$1))</f>
        <v>0</v>
      </c>
    </row>
    <row r="169" spans="1:20" x14ac:dyDescent="0.4">
      <c r="A169" s="102" t="s">
        <v>507</v>
      </c>
      <c r="B169" s="102">
        <f>【様式２】被派遣者略歴表!$C$19</f>
        <v>0</v>
      </c>
      <c r="C169" s="102"/>
      <c r="D169" s="102" t="str">
        <f>IFERROR(IF(VLOOKUP($B169,【様式４】経費計画書!$A$12:$AK$26,計算書!C163,0)=D$2,1,0),"")</f>
        <v/>
      </c>
      <c r="E169" s="102" t="str">
        <f>IF(D169=1,B169&amp;B163&amp;D$2,"")</f>
        <v/>
      </c>
      <c r="F169" s="102" t="str">
        <f>IF(E169="","",COUNTIFS($E$3:E169,E169))</f>
        <v/>
      </c>
      <c r="G169" s="103">
        <f t="shared" si="57"/>
        <v>0</v>
      </c>
      <c r="H169" s="102">
        <f ca="1">SUMIFS(INDIRECT(H163),INDIRECT(D163),H$2,【様式４】経費計画書!$A$12:$A$26,計算書!$B169)</f>
        <v>0</v>
      </c>
      <c r="I169" s="102" t="str">
        <f ca="1">IF(H169=0,"",$B169&amp;B163&amp;H$2)</f>
        <v/>
      </c>
      <c r="J169" s="102">
        <f ca="1">SUMIFS(INDIRECT(H163),INDIRECT(D163),J$2,【様式４】経費計画書!$A$12:$A$26,計算書!$B169)</f>
        <v>0</v>
      </c>
      <c r="K169" s="102" t="str">
        <f ca="1">IF(J169=0,"",B169&amp;B163&amp;J$2)</f>
        <v/>
      </c>
      <c r="M169" s="102" t="s">
        <v>527</v>
      </c>
      <c r="N169" s="167">
        <f>【様式３】実施希望調書!$E$13</f>
        <v>0</v>
      </c>
      <c r="O169" s="102" t="str">
        <f>IF(N169=0,"",N167&amp;N169)</f>
        <v/>
      </c>
      <c r="P169" s="102" t="str">
        <f>IF(O169="","",COUNTIFS($O$3:O169,O169))</f>
        <v/>
      </c>
      <c r="Q169" s="159" t="str">
        <f t="shared" ref="Q169:Q179" si="59">IF(P169=1,SUMIFS(H:H,I:I,O169&amp;"実技"),"")</f>
        <v/>
      </c>
      <c r="R169" s="160">
        <f t="shared" si="58"/>
        <v>0</v>
      </c>
      <c r="S169" s="159">
        <f t="shared" ref="S169:S179" si="60">IF($P169=1,SUMIFS($J:$J,$K:$K,$O169&amp;"単労"),0)</f>
        <v>0</v>
      </c>
      <c r="T169" s="160">
        <f t="shared" ref="T169:T179" si="61">IF(S169=0,0,IF(S169*$Y$1&gt;=$Y$2,$Y$2,S169*$Y$1))</f>
        <v>0</v>
      </c>
    </row>
    <row r="170" spans="1:20" x14ac:dyDescent="0.4">
      <c r="A170" s="102" t="s">
        <v>508</v>
      </c>
      <c r="B170" s="102">
        <f>【様式２】被派遣者略歴表!$C$20</f>
        <v>0</v>
      </c>
      <c r="C170" s="102"/>
      <c r="D170" s="102" t="str">
        <f>IFERROR(IF(VLOOKUP($B170,【様式４】経費計画書!$A$12:$AK$26,計算書!C163,0)=D$2,1,0),"")</f>
        <v/>
      </c>
      <c r="E170" s="102" t="str">
        <f>IF(D170=1,B170&amp;B163&amp;D$2,"")</f>
        <v/>
      </c>
      <c r="F170" s="102" t="str">
        <f>IF(E170="","",COUNTIFS($E$3:E170,E170))</f>
        <v/>
      </c>
      <c r="G170" s="103">
        <f t="shared" si="57"/>
        <v>0</v>
      </c>
      <c r="H170" s="102">
        <f ca="1">SUMIFS(INDIRECT(H163),INDIRECT(D163),H$2,【様式４】経費計画書!$A$12:$A$26,計算書!$B170)</f>
        <v>0</v>
      </c>
      <c r="I170" s="102" t="str">
        <f ca="1">IF(H170=0,"",$B170&amp;B163&amp;H$2)</f>
        <v/>
      </c>
      <c r="J170" s="102">
        <f ca="1">SUMIFS(INDIRECT(H163),INDIRECT(D163),J$2,【様式４】経費計画書!$A$12:$A$26,計算書!$B170)</f>
        <v>0</v>
      </c>
      <c r="K170" s="102" t="str">
        <f ca="1">IF(J170=0,"",B170&amp;B163&amp;J$2)</f>
        <v/>
      </c>
      <c r="M170" s="102" t="s">
        <v>535</v>
      </c>
      <c r="N170" s="167">
        <f>【様式３】実施希望調書!$E$20</f>
        <v>0</v>
      </c>
      <c r="O170" s="102" t="str">
        <f>IF(N170=0,"",N167&amp;N170)</f>
        <v/>
      </c>
      <c r="P170" s="102" t="str">
        <f>IF(O170="","",COUNTIFS($O$3:O170,O170))</f>
        <v/>
      </c>
      <c r="Q170" s="159" t="str">
        <f t="shared" si="59"/>
        <v/>
      </c>
      <c r="R170" s="160">
        <f t="shared" si="58"/>
        <v>0</v>
      </c>
      <c r="S170" s="159">
        <f t="shared" si="60"/>
        <v>0</v>
      </c>
      <c r="T170" s="160">
        <f t="shared" si="61"/>
        <v>0</v>
      </c>
    </row>
    <row r="171" spans="1:20" x14ac:dyDescent="0.4">
      <c r="A171" s="102" t="s">
        <v>509</v>
      </c>
      <c r="B171" s="102">
        <f>【様式２】被派遣者略歴表!$C$21</f>
        <v>0</v>
      </c>
      <c r="C171" s="102"/>
      <c r="D171" s="102" t="str">
        <f>IFERROR(IF(VLOOKUP($B171,【様式４】経費計画書!$A$12:$AK$26,計算書!C163,0)=D$2,1,0),"")</f>
        <v/>
      </c>
      <c r="E171" s="102" t="str">
        <f>IF(D171=1,B171&amp;B163&amp;D$2,"")</f>
        <v/>
      </c>
      <c r="F171" s="102" t="str">
        <f>IF(E171="","",COUNTIFS($E$3:E171,E171))</f>
        <v/>
      </c>
      <c r="G171" s="103">
        <f t="shared" si="57"/>
        <v>0</v>
      </c>
      <c r="H171" s="102">
        <f ca="1">SUMIFS(INDIRECT(H163),INDIRECT(D163),H$2,【様式４】経費計画書!$A$12:$A$26,計算書!$B171)</f>
        <v>0</v>
      </c>
      <c r="I171" s="102" t="str">
        <f ca="1">IF(H171=0,"",$B171&amp;B163&amp;H$2)</f>
        <v/>
      </c>
      <c r="J171" s="102">
        <f ca="1">SUMIFS(INDIRECT(H163),INDIRECT(D163),J$2,【様式４】経費計画書!$A$12:$A$26,計算書!$B171)</f>
        <v>0</v>
      </c>
      <c r="K171" s="102" t="str">
        <f ca="1">IF(J171=0,"",B171&amp;B163&amp;J$2)</f>
        <v/>
      </c>
      <c r="M171" s="102" t="s">
        <v>536</v>
      </c>
      <c r="N171" s="167">
        <f>【様式３】実施希望調書!$E$27</f>
        <v>0</v>
      </c>
      <c r="O171" s="102" t="str">
        <f>IF(N171=0,"",N167&amp;N171)</f>
        <v/>
      </c>
      <c r="P171" s="102" t="str">
        <f>IF(O171="","",COUNTIFS($O$3:O171,O171))</f>
        <v/>
      </c>
      <c r="Q171" s="159" t="str">
        <f t="shared" si="59"/>
        <v/>
      </c>
      <c r="R171" s="160">
        <f t="shared" si="58"/>
        <v>0</v>
      </c>
      <c r="S171" s="159">
        <f t="shared" si="60"/>
        <v>0</v>
      </c>
      <c r="T171" s="160">
        <f t="shared" si="61"/>
        <v>0</v>
      </c>
    </row>
    <row r="172" spans="1:20" x14ac:dyDescent="0.4">
      <c r="A172" s="102" t="s">
        <v>510</v>
      </c>
      <c r="B172" s="102">
        <f>【様式２】被派遣者略歴表!$C$22</f>
        <v>0</v>
      </c>
      <c r="C172" s="102"/>
      <c r="D172" s="102" t="str">
        <f>IFERROR(IF(VLOOKUP($B172,【様式４】経費計画書!$A$12:$AK$26,計算書!C163,0)=D$2,1,0),"")</f>
        <v/>
      </c>
      <c r="E172" s="102" t="str">
        <f>IF(D172=1,B172&amp;B163&amp;D$2,"")</f>
        <v/>
      </c>
      <c r="F172" s="102" t="str">
        <f>IF(E172="","",COUNTIFS($E$3:E172,E172))</f>
        <v/>
      </c>
      <c r="G172" s="103">
        <f t="shared" si="57"/>
        <v>0</v>
      </c>
      <c r="H172" s="102">
        <f ca="1">SUMIFS(INDIRECT(H163),INDIRECT(D163),H$2,【様式４】経費計画書!$A$12:$A$26,計算書!$B172)</f>
        <v>0</v>
      </c>
      <c r="I172" s="102" t="str">
        <f ca="1">IF(H172=0,"",$B172&amp;B163&amp;H$2)</f>
        <v/>
      </c>
      <c r="J172" s="102">
        <f ca="1">SUMIFS(INDIRECT(H163),INDIRECT(D163),J$2,【様式４】経費計画書!$A$12:$A$26,計算書!$B172)</f>
        <v>0</v>
      </c>
      <c r="K172" s="102" t="str">
        <f ca="1">IF(J172=0,"",B172&amp;B163&amp;J$2)</f>
        <v/>
      </c>
      <c r="M172" s="102" t="s">
        <v>539</v>
      </c>
      <c r="N172" s="167">
        <f>【様式３】実施希望調書!$E$34</f>
        <v>0</v>
      </c>
      <c r="O172" s="102" t="str">
        <f>IF(N172=0,"",N167&amp;N172)</f>
        <v/>
      </c>
      <c r="P172" s="102" t="str">
        <f>IF(O172="","",COUNTIFS($O$3:O172,O172))</f>
        <v/>
      </c>
      <c r="Q172" s="159" t="str">
        <f t="shared" si="59"/>
        <v/>
      </c>
      <c r="R172" s="160">
        <f t="shared" si="58"/>
        <v>0</v>
      </c>
      <c r="S172" s="159">
        <f t="shared" si="60"/>
        <v>0</v>
      </c>
      <c r="T172" s="160">
        <f t="shared" si="61"/>
        <v>0</v>
      </c>
    </row>
    <row r="173" spans="1:20" x14ac:dyDescent="0.4">
      <c r="A173" s="102" t="s">
        <v>511</v>
      </c>
      <c r="B173" s="102">
        <f>【様式２】被派遣者略歴表!$C$23</f>
        <v>0</v>
      </c>
      <c r="C173" s="102"/>
      <c r="D173" s="102" t="str">
        <f>IFERROR(IF(VLOOKUP($B173,【様式４】経費計画書!$A$12:$AK$26,計算書!C163,0)=D$2,1,0),"")</f>
        <v/>
      </c>
      <c r="E173" s="102" t="str">
        <f>IF(D173=1,B173&amp;B163&amp;D$2,"")</f>
        <v/>
      </c>
      <c r="F173" s="102" t="str">
        <f>IF(E173="","",COUNTIFS($E$3:E173,E173))</f>
        <v/>
      </c>
      <c r="G173" s="103">
        <f t="shared" si="57"/>
        <v>0</v>
      </c>
      <c r="H173" s="102">
        <f ca="1">SUMIFS(INDIRECT(H163),INDIRECT(D163),H$2,【様式４】経費計画書!$A$12:$A$26,計算書!$B173)</f>
        <v>0</v>
      </c>
      <c r="I173" s="102" t="str">
        <f ca="1">IF(H173=0,"",$B173&amp;B163&amp;H$2)</f>
        <v/>
      </c>
      <c r="J173" s="102">
        <f ca="1">SUMIFS(INDIRECT(H163),INDIRECT(D163),J$2,【様式４】経費計画書!$A$12:$A$26,計算書!$B173)</f>
        <v>0</v>
      </c>
      <c r="K173" s="102" t="str">
        <f ca="1">IF(J173=0,"",B173&amp;B163&amp;J$2)</f>
        <v/>
      </c>
      <c r="M173" s="102" t="s">
        <v>542</v>
      </c>
      <c r="N173" s="167">
        <f>【様式３】実施希望調書!$E$41</f>
        <v>0</v>
      </c>
      <c r="O173" s="102" t="str">
        <f>IF(N173=0,"",N167&amp;N173)</f>
        <v/>
      </c>
      <c r="P173" s="102" t="str">
        <f>IF(O173="","",COUNTIFS($O$3:O173,O173))</f>
        <v/>
      </c>
      <c r="Q173" s="159" t="str">
        <f t="shared" si="59"/>
        <v/>
      </c>
      <c r="R173" s="160">
        <f t="shared" si="58"/>
        <v>0</v>
      </c>
      <c r="S173" s="159">
        <f t="shared" si="60"/>
        <v>0</v>
      </c>
      <c r="T173" s="160">
        <f t="shared" si="61"/>
        <v>0</v>
      </c>
    </row>
    <row r="174" spans="1:20" x14ac:dyDescent="0.4">
      <c r="A174" s="102" t="s">
        <v>512</v>
      </c>
      <c r="B174" s="102">
        <f>【様式２】被派遣者略歴表!$C$24</f>
        <v>0</v>
      </c>
      <c r="C174" s="102"/>
      <c r="D174" s="102" t="str">
        <f>IFERROR(IF(VLOOKUP($B174,【様式４】経費計画書!$A$12:$AK$26,計算書!C163,0)=D$2,1,0),"")</f>
        <v/>
      </c>
      <c r="E174" s="102" t="str">
        <f>IF(D174=1,B174&amp;B163&amp;D$2,"")</f>
        <v/>
      </c>
      <c r="F174" s="102" t="str">
        <f>IF(E174="","",COUNTIFS($E$3:E174,E174))</f>
        <v/>
      </c>
      <c r="G174" s="103">
        <f t="shared" si="57"/>
        <v>0</v>
      </c>
      <c r="H174" s="102">
        <f ca="1">SUMIFS(INDIRECT(H163),INDIRECT(D163),H$2,【様式４】経費計画書!$A$12:$A$26,計算書!$B174)</f>
        <v>0</v>
      </c>
      <c r="I174" s="102" t="str">
        <f ca="1">IF(H174=0,"",$B174&amp;B163&amp;H$2)</f>
        <v/>
      </c>
      <c r="J174" s="102">
        <f ca="1">SUMIFS(INDIRECT(H163),INDIRECT(D163),J$2,【様式４】経費計画書!$A$12:$A$26,計算書!$B174)</f>
        <v>0</v>
      </c>
      <c r="K174" s="102" t="str">
        <f ca="1">IF(J174=0,"",B174&amp;B163&amp;J$2)</f>
        <v/>
      </c>
      <c r="M174" s="102" t="s">
        <v>545</v>
      </c>
      <c r="N174" s="167">
        <f>【様式３】実施希望調書!$E$48</f>
        <v>0</v>
      </c>
      <c r="O174" s="102" t="str">
        <f>IF(N174=0,"",N167&amp;N174)</f>
        <v/>
      </c>
      <c r="P174" s="102" t="str">
        <f>IF(O174="","",COUNTIFS($O$3:O174,O174))</f>
        <v/>
      </c>
      <c r="Q174" s="159" t="str">
        <f t="shared" si="59"/>
        <v/>
      </c>
      <c r="R174" s="160">
        <f t="shared" si="58"/>
        <v>0</v>
      </c>
      <c r="S174" s="159">
        <f t="shared" si="60"/>
        <v>0</v>
      </c>
      <c r="T174" s="160">
        <f t="shared" si="61"/>
        <v>0</v>
      </c>
    </row>
    <row r="175" spans="1:20" x14ac:dyDescent="0.4">
      <c r="A175" s="102" t="s">
        <v>513</v>
      </c>
      <c r="B175" s="102">
        <f>【様式２】被派遣者略歴表!$C$25</f>
        <v>0</v>
      </c>
      <c r="C175" s="102"/>
      <c r="D175" s="102" t="str">
        <f>IFERROR(IF(VLOOKUP($B175,【様式４】経費計画書!$A$12:$AK$26,計算書!C163,0)=D$2,1,0),"")</f>
        <v/>
      </c>
      <c r="E175" s="102" t="str">
        <f>IF(D175=1,B175&amp;B163&amp;D$2,"")</f>
        <v/>
      </c>
      <c r="F175" s="102" t="str">
        <f>IF(E175="","",COUNTIFS($E$3:E175,E175))</f>
        <v/>
      </c>
      <c r="G175" s="103">
        <f t="shared" si="57"/>
        <v>0</v>
      </c>
      <c r="H175" s="102">
        <f ca="1">SUMIFS(INDIRECT(H163),INDIRECT(D163),H$2,【様式４】経費計画書!$A$12:$A$26,計算書!$B175)</f>
        <v>0</v>
      </c>
      <c r="I175" s="102" t="str">
        <f ca="1">IF(H175=0,"",$B175&amp;B163&amp;H$2)</f>
        <v/>
      </c>
      <c r="J175" s="102">
        <f ca="1">SUMIFS(INDIRECT(H163),INDIRECT(D163),J$2,【様式４】経費計画書!$A$12:$A$26,計算書!$B175)</f>
        <v>0</v>
      </c>
      <c r="K175" s="102" t="str">
        <f ca="1">IF(J175=0,"",B175&amp;B163&amp;J$2)</f>
        <v/>
      </c>
      <c r="M175" s="102" t="s">
        <v>548</v>
      </c>
      <c r="N175" s="167">
        <f>【様式３】実施希望調書!$E$55</f>
        <v>0</v>
      </c>
      <c r="O175" s="102" t="str">
        <f>IF(N175=0,"",N167&amp;N175)</f>
        <v/>
      </c>
      <c r="P175" s="102" t="str">
        <f>IF(O175="","",COUNTIFS($O$3:O175,O175))</f>
        <v/>
      </c>
      <c r="Q175" s="159" t="str">
        <f t="shared" si="59"/>
        <v/>
      </c>
      <c r="R175" s="160">
        <f t="shared" si="58"/>
        <v>0</v>
      </c>
      <c r="S175" s="159">
        <f t="shared" si="60"/>
        <v>0</v>
      </c>
      <c r="T175" s="160">
        <f t="shared" si="61"/>
        <v>0</v>
      </c>
    </row>
    <row r="176" spans="1:20" x14ac:dyDescent="0.4">
      <c r="A176" s="102" t="s">
        <v>514</v>
      </c>
      <c r="B176" s="102">
        <f>【様式２】被派遣者略歴表!$C$26</f>
        <v>0</v>
      </c>
      <c r="C176" s="102"/>
      <c r="D176" s="102" t="str">
        <f>IFERROR(IF(VLOOKUP($B176,【様式４】経費計画書!$A$12:$AK$26,計算書!C163,0)=D$2,1,0),"")</f>
        <v/>
      </c>
      <c r="E176" s="102" t="str">
        <f>IF(D176=1,B176&amp;B163&amp;D$2,"")</f>
        <v/>
      </c>
      <c r="F176" s="102" t="str">
        <f>IF(E176="","",COUNTIFS($E$3:E176,E176))</f>
        <v/>
      </c>
      <c r="G176" s="103">
        <f t="shared" si="57"/>
        <v>0</v>
      </c>
      <c r="H176" s="102">
        <f ca="1">SUMIFS(INDIRECT(H163),INDIRECT(D163),H$2,【様式４】経費計画書!$A$12:$A$26,計算書!$B176)</f>
        <v>0</v>
      </c>
      <c r="I176" s="102" t="str">
        <f ca="1">IF(H176=0,"",$B176&amp;B163&amp;H$2)</f>
        <v/>
      </c>
      <c r="J176" s="102">
        <f ca="1">SUMIFS(INDIRECT(H163),INDIRECT(D163),J$2,【様式４】経費計画書!$A$12:$A$26,計算書!$B176)</f>
        <v>0</v>
      </c>
      <c r="K176" s="102" t="str">
        <f ca="1">IF(J176=0,"",B176&amp;B163&amp;J$2)</f>
        <v/>
      </c>
      <c r="M176" s="102" t="s">
        <v>551</v>
      </c>
      <c r="N176" s="167">
        <f>【様式３】実施希望調書!$E$62</f>
        <v>0</v>
      </c>
      <c r="O176" s="102" t="str">
        <f>IF(N176=0,"",N167&amp;N176)</f>
        <v/>
      </c>
      <c r="P176" s="102" t="str">
        <f>IF(O176="","",COUNTIFS($O$3:O176,O176))</f>
        <v/>
      </c>
      <c r="Q176" s="159" t="str">
        <f t="shared" si="59"/>
        <v/>
      </c>
      <c r="R176" s="160">
        <f t="shared" si="58"/>
        <v>0</v>
      </c>
      <c r="S176" s="159">
        <f t="shared" si="60"/>
        <v>0</v>
      </c>
      <c r="T176" s="160">
        <f t="shared" si="61"/>
        <v>0</v>
      </c>
    </row>
    <row r="177" spans="1:20" x14ac:dyDescent="0.4">
      <c r="A177" s="102" t="s">
        <v>515</v>
      </c>
      <c r="B177" s="102">
        <f>【様式２】被派遣者略歴表!$C$27</f>
        <v>0</v>
      </c>
      <c r="C177" s="102"/>
      <c r="D177" s="102" t="str">
        <f>IFERROR(IF(VLOOKUP($B177,【様式４】経費計画書!$A$12:$AK$26,計算書!C163,0)=D$2,1,0),"")</f>
        <v/>
      </c>
      <c r="E177" s="102" t="str">
        <f>IF(D177=1,B177&amp;B163&amp;D$2,"")</f>
        <v/>
      </c>
      <c r="F177" s="102" t="str">
        <f>IF(E177="","",COUNTIFS($E$3:E177,E177))</f>
        <v/>
      </c>
      <c r="G177" s="103">
        <f t="shared" si="57"/>
        <v>0</v>
      </c>
      <c r="H177" s="102">
        <f ca="1">SUMIFS(INDIRECT(H163),INDIRECT(D163),H$2,【様式４】経費計画書!$A$12:$A$26,計算書!$B177)</f>
        <v>0</v>
      </c>
      <c r="I177" s="102" t="str">
        <f ca="1">IF(H177=0,"",$B177&amp;B163&amp;H$2)</f>
        <v/>
      </c>
      <c r="J177" s="102">
        <f ca="1">SUMIFS(INDIRECT(H163),INDIRECT(D163),J$2,【様式４】経費計画書!$A$12:$A$26,計算書!$B177)</f>
        <v>0</v>
      </c>
      <c r="K177" s="102" t="str">
        <f ca="1">IF(J177=0,"",B177&amp;B163&amp;J$2)</f>
        <v/>
      </c>
      <c r="M177" s="102" t="s">
        <v>554</v>
      </c>
      <c r="N177" s="167">
        <f>【様式３】実施希望調書!$E$69</f>
        <v>0</v>
      </c>
      <c r="O177" s="102" t="str">
        <f>IF(N177=0,"",N167&amp;N177)</f>
        <v/>
      </c>
      <c r="P177" s="102" t="str">
        <f>IF(O177="","",COUNTIFS($O$3:O177,O177))</f>
        <v/>
      </c>
      <c r="Q177" s="159" t="str">
        <f t="shared" si="59"/>
        <v/>
      </c>
      <c r="R177" s="160">
        <f t="shared" si="58"/>
        <v>0</v>
      </c>
      <c r="S177" s="159">
        <f t="shared" si="60"/>
        <v>0</v>
      </c>
      <c r="T177" s="160">
        <f t="shared" si="61"/>
        <v>0</v>
      </c>
    </row>
    <row r="178" spans="1:20" x14ac:dyDescent="0.4">
      <c r="A178" s="102" t="s">
        <v>516</v>
      </c>
      <c r="B178" s="102">
        <f>【様式２】被派遣者略歴表!$C$28</f>
        <v>0</v>
      </c>
      <c r="C178" s="102"/>
      <c r="D178" s="102" t="str">
        <f>IFERROR(IF(VLOOKUP($B178,【様式４】経費計画書!$A$12:$AK$26,計算書!C163,0)=D$2,1,0),"")</f>
        <v/>
      </c>
      <c r="E178" s="102" t="str">
        <f>IF(D178=1,B178&amp;B163&amp;D$2,"")</f>
        <v/>
      </c>
      <c r="F178" s="102" t="str">
        <f>IF(E178="","",COUNTIFS($E$3:E178,E178))</f>
        <v/>
      </c>
      <c r="G178" s="103">
        <f t="shared" si="57"/>
        <v>0</v>
      </c>
      <c r="H178" s="102">
        <f ca="1">SUMIFS(INDIRECT(H163),INDIRECT(D163),H$2,【様式４】経費計画書!$A$12:$A$26,計算書!$B178)</f>
        <v>0</v>
      </c>
      <c r="I178" s="102" t="str">
        <f ca="1">IF(H178=0,"",$B178&amp;B163&amp;H$2)</f>
        <v/>
      </c>
      <c r="J178" s="102">
        <f ca="1">SUMIFS(INDIRECT(H163),INDIRECT(D163),J$2,【様式４】経費計画書!$A$12:$A$26,計算書!$B178)</f>
        <v>0</v>
      </c>
      <c r="K178" s="102" t="str">
        <f ca="1">IF(J178=0,"",B178&amp;B163&amp;J$2)</f>
        <v/>
      </c>
      <c r="M178" s="102" t="s">
        <v>557</v>
      </c>
      <c r="N178" s="167">
        <f>【様式３】実施希望調書!$E$76</f>
        <v>0</v>
      </c>
      <c r="O178" s="102" t="str">
        <f>IF(N178=0,"",N167&amp;N178)</f>
        <v/>
      </c>
      <c r="P178" s="102" t="str">
        <f>IF(O178="","",COUNTIFS($O$3:O178,O178))</f>
        <v/>
      </c>
      <c r="Q178" s="159" t="str">
        <f t="shared" si="59"/>
        <v/>
      </c>
      <c r="R178" s="160">
        <f t="shared" si="58"/>
        <v>0</v>
      </c>
      <c r="S178" s="159">
        <f t="shared" si="60"/>
        <v>0</v>
      </c>
      <c r="T178" s="160">
        <f t="shared" si="61"/>
        <v>0</v>
      </c>
    </row>
    <row r="179" spans="1:20" x14ac:dyDescent="0.4">
      <c r="A179" s="102" t="s">
        <v>517</v>
      </c>
      <c r="B179" s="102">
        <f>【様式２】被派遣者略歴表!$C$29</f>
        <v>0</v>
      </c>
      <c r="C179" s="102"/>
      <c r="D179" s="102" t="str">
        <f>IFERROR(IF(VLOOKUP($B179,【様式４】経費計画書!$A$12:$AK$26,計算書!C163,0)=D$2,1,0),"")</f>
        <v/>
      </c>
      <c r="E179" s="102" t="str">
        <f>IF(D179=1,B179&amp;B163&amp;D$2,"")</f>
        <v/>
      </c>
      <c r="F179" s="102" t="str">
        <f>IF(E179="","",COUNTIFS($E$3:E179,E179))</f>
        <v/>
      </c>
      <c r="G179" s="103">
        <f t="shared" si="57"/>
        <v>0</v>
      </c>
      <c r="H179" s="102">
        <f ca="1">SUMIFS(INDIRECT(H163),INDIRECT(D163),H$2,【様式４】経費計画書!$A$12:$A$26,計算書!$B179)</f>
        <v>0</v>
      </c>
      <c r="I179" s="102" t="str">
        <f ca="1">IF(H179=0,"",$B179&amp;B163&amp;H$2)</f>
        <v/>
      </c>
      <c r="J179" s="102">
        <f ca="1">SUMIFS(INDIRECT(H163),INDIRECT(D163),J$2,【様式４】経費計画書!$A$12:$A$26,計算書!$B179)</f>
        <v>0</v>
      </c>
      <c r="K179" s="102" t="str">
        <f ca="1">IF(J179=0,"",B179&amp;B163&amp;J$2)</f>
        <v/>
      </c>
      <c r="M179" s="102" t="s">
        <v>560</v>
      </c>
      <c r="N179" s="167">
        <f>【様式３】実施希望調書!$E$83</f>
        <v>0</v>
      </c>
      <c r="O179" s="102" t="str">
        <f>IF(N179=0,"",N167&amp;N179)</f>
        <v/>
      </c>
      <c r="P179" s="102" t="str">
        <f>IF(O179="","",COUNTIFS($O$3:O179,O179))</f>
        <v/>
      </c>
      <c r="Q179" s="159" t="str">
        <f t="shared" si="59"/>
        <v/>
      </c>
      <c r="R179" s="160">
        <f t="shared" si="58"/>
        <v>0</v>
      </c>
      <c r="S179" s="159">
        <f t="shared" si="60"/>
        <v>0</v>
      </c>
      <c r="T179" s="160">
        <f t="shared" si="61"/>
        <v>0</v>
      </c>
    </row>
    <row r="180" spans="1:20" x14ac:dyDescent="0.4">
      <c r="M180" s="155"/>
      <c r="N180" s="168"/>
      <c r="P180" s="155"/>
      <c r="Q180" s="157">
        <f>N167</f>
        <v>0</v>
      </c>
      <c r="R180" s="162">
        <f>SUM(R168:R179)</f>
        <v>0</v>
      </c>
      <c r="T180" s="162">
        <f>SUM(T168:T179)</f>
        <v>0</v>
      </c>
    </row>
    <row r="181" spans="1:20" x14ac:dyDescent="0.4">
      <c r="A181" s="92" t="s">
        <v>557</v>
      </c>
      <c r="B181" s="93" t="str">
        <f>【様式４】経費計画書!AF$11</f>
        <v/>
      </c>
      <c r="C181" s="94">
        <f>C163+3</f>
        <v>32</v>
      </c>
      <c r="D181" s="96" t="s">
        <v>558</v>
      </c>
      <c r="E181" s="78"/>
      <c r="F181" s="78"/>
      <c r="G181" s="87"/>
      <c r="H181" s="96" t="s">
        <v>559</v>
      </c>
      <c r="I181" s="78"/>
      <c r="J181" s="78"/>
      <c r="K181" s="78"/>
    </row>
    <row r="182" spans="1:20" x14ac:dyDescent="0.4">
      <c r="A182" s="91"/>
      <c r="B182" s="97"/>
      <c r="C182" s="95"/>
      <c r="D182" s="98" t="s">
        <v>519</v>
      </c>
      <c r="E182" s="98" t="s">
        <v>523</v>
      </c>
      <c r="F182" s="98" t="s">
        <v>524</v>
      </c>
      <c r="G182" s="99" t="s">
        <v>522</v>
      </c>
      <c r="H182" s="100" t="s">
        <v>520</v>
      </c>
      <c r="I182" s="100" t="s">
        <v>523</v>
      </c>
      <c r="J182" s="101" t="s">
        <v>521</v>
      </c>
      <c r="K182" s="101" t="s">
        <v>523</v>
      </c>
      <c r="M182" s="156" t="s">
        <v>515</v>
      </c>
      <c r="N182" s="166">
        <f>【様式２】被派遣者略歴表!$C$27</f>
        <v>0</v>
      </c>
      <c r="O182" s="156" t="s">
        <v>707</v>
      </c>
      <c r="P182" s="156" t="s">
        <v>524</v>
      </c>
      <c r="Q182" s="158" t="s">
        <v>709</v>
      </c>
      <c r="R182" s="158" t="s">
        <v>710</v>
      </c>
      <c r="S182" s="158" t="s">
        <v>709</v>
      </c>
      <c r="T182" s="158" t="s">
        <v>710</v>
      </c>
    </row>
    <row r="183" spans="1:20" x14ac:dyDescent="0.4">
      <c r="A183" s="102" t="s">
        <v>503</v>
      </c>
      <c r="B183" s="102">
        <f>【様式２】被派遣者略歴表!$C$15</f>
        <v>0</v>
      </c>
      <c r="C183" s="102"/>
      <c r="D183" s="102" t="str">
        <f>IFERROR(IF(VLOOKUP($B183,【様式４】経費計画書!$A$12:$AK$26,計算書!C181,0)=D$2,1,0),"")</f>
        <v/>
      </c>
      <c r="E183" s="102" t="str">
        <f>IF(D183=1,B183&amp;B181&amp;D$2,"")</f>
        <v/>
      </c>
      <c r="F183" s="102" t="str">
        <f>IF(E183="","",COUNTIFS($E$3:E183,E183))</f>
        <v/>
      </c>
      <c r="G183" s="103">
        <f>IF(F183=1,35650*1,0)</f>
        <v>0</v>
      </c>
      <c r="H183" s="102">
        <f ca="1">SUMIFS(INDIRECT(H181),INDIRECT(D181),H$2,【様式４】経費計画書!$A$12:$A$26,計算書!$B183)</f>
        <v>0</v>
      </c>
      <c r="I183" s="102" t="str">
        <f ca="1">IF(H183=0,"",$B183&amp;B181&amp;H$2)</f>
        <v/>
      </c>
      <c r="J183" s="102">
        <f ca="1">SUMIFS(INDIRECT(H181),INDIRECT(D181),J$2,【様式４】経費計画書!$A$12:$A$26,計算書!$B183)</f>
        <v>0</v>
      </c>
      <c r="K183" s="102" t="str">
        <f ca="1">IF(J183=0,"",B183&amp;B181&amp;J$2)</f>
        <v/>
      </c>
      <c r="M183" s="102" t="s">
        <v>525</v>
      </c>
      <c r="N183" s="167">
        <f>【様式３】実施希望調書!$E$6</f>
        <v>0</v>
      </c>
      <c r="O183" s="102" t="str">
        <f>IF(N183=0,"",N182&amp;N183)</f>
        <v/>
      </c>
      <c r="P183" s="102" t="str">
        <f>IF(O183="","",COUNTIFS($O$3:O183,O183))</f>
        <v/>
      </c>
      <c r="Q183" s="159" t="str">
        <f>IF(P183=1,SUMIFS($H:$H,$I:$I,$O183&amp;"実技"),"")</f>
        <v/>
      </c>
      <c r="R183" s="160">
        <f t="shared" ref="R183:R194" si="62">IF(Q183="",0,IF(Q183*$X$1&gt;=$X$2,$X$2,Q183*$X$1))</f>
        <v>0</v>
      </c>
      <c r="S183" s="159">
        <f>IF($P183=1,SUMIFS($J:$J,$K:$K,$O183&amp;"単労"),0)</f>
        <v>0</v>
      </c>
      <c r="T183" s="160">
        <f>IF(S183=0,0,IF(S183*$Y$1&gt;=$Y$2,$Y$2,S183*$Y$1))</f>
        <v>0</v>
      </c>
    </row>
    <row r="184" spans="1:20" x14ac:dyDescent="0.4">
      <c r="A184" s="102" t="s">
        <v>504</v>
      </c>
      <c r="B184" s="102">
        <f>【様式２】被派遣者略歴表!$C$16</f>
        <v>0</v>
      </c>
      <c r="C184" s="102"/>
      <c r="D184" s="102" t="str">
        <f>IFERROR(IF(VLOOKUP($B184,【様式４】経費計画書!$A$12:$AK$26,計算書!C181,0)=D$2,1,0),"")</f>
        <v/>
      </c>
      <c r="E184" s="102" t="str">
        <f>IF(D184=1,B184&amp;B181&amp;D$2,"")</f>
        <v/>
      </c>
      <c r="F184" s="102" t="str">
        <f>IF(E184="","",COUNTIFS($E$3:E184,E184))</f>
        <v/>
      </c>
      <c r="G184" s="103">
        <f t="shared" ref="G184:G197" si="63">IF(F184=1,35650*1,0)</f>
        <v>0</v>
      </c>
      <c r="H184" s="102">
        <f ca="1">SUMIFS(INDIRECT(H181),INDIRECT(D181),H$2,【様式４】経費計画書!$A$12:$A$26,計算書!$B184)</f>
        <v>0</v>
      </c>
      <c r="I184" s="102" t="str">
        <f ca="1">IF(H184=0,"",$B184&amp;B181&amp;H$2)</f>
        <v/>
      </c>
      <c r="J184" s="102">
        <f ca="1">SUMIFS(INDIRECT(H181),INDIRECT(D181),J$2,【様式４】経費計画書!$A$12:$A$26,計算書!$B184)</f>
        <v>0</v>
      </c>
      <c r="K184" s="102" t="str">
        <f ca="1">IF(J184=0,"",B184&amp;B181&amp;J$2)</f>
        <v/>
      </c>
      <c r="M184" s="102" t="s">
        <v>527</v>
      </c>
      <c r="N184" s="167">
        <f>【様式３】実施希望調書!$E$13</f>
        <v>0</v>
      </c>
      <c r="O184" s="102" t="str">
        <f>IF(N184=0,"",N182&amp;N184)</f>
        <v/>
      </c>
      <c r="P184" s="102" t="str">
        <f>IF(O184="","",COUNTIFS($O$3:O184,O184))</f>
        <v/>
      </c>
      <c r="Q184" s="159" t="str">
        <f t="shared" ref="Q184:Q194" si="64">IF(P184=1,SUMIFS(H:H,I:I,O184&amp;"実技"),"")</f>
        <v/>
      </c>
      <c r="R184" s="160">
        <f t="shared" si="62"/>
        <v>0</v>
      </c>
      <c r="S184" s="159">
        <f t="shared" ref="S184:S194" si="65">IF($P184=1,SUMIFS($J:$J,$K:$K,$O184&amp;"単労"),0)</f>
        <v>0</v>
      </c>
      <c r="T184" s="160">
        <f t="shared" ref="T184:T194" si="66">IF(S184=0,0,IF(S184*$Y$1&gt;=$Y$2,$Y$2,S184*$Y$1))</f>
        <v>0</v>
      </c>
    </row>
    <row r="185" spans="1:20" x14ac:dyDescent="0.4">
      <c r="A185" s="102" t="s">
        <v>505</v>
      </c>
      <c r="B185" s="102">
        <f>【様式２】被派遣者略歴表!$C$17</f>
        <v>0</v>
      </c>
      <c r="C185" s="102"/>
      <c r="D185" s="102" t="str">
        <f>IFERROR(IF(VLOOKUP($B185,【様式４】経費計画書!$A$12:$AK$26,計算書!C181,0)=D$2,1,0),"")</f>
        <v/>
      </c>
      <c r="E185" s="102" t="str">
        <f>IF(D185=1,B185&amp;B181&amp;D$2,"")</f>
        <v/>
      </c>
      <c r="F185" s="102" t="str">
        <f>IF(E185="","",COUNTIFS($E$3:E185,E185))</f>
        <v/>
      </c>
      <c r="G185" s="103">
        <f t="shared" si="63"/>
        <v>0</v>
      </c>
      <c r="H185" s="102">
        <f ca="1">SUMIFS(INDIRECT(H181),INDIRECT(D181),H$2,【様式４】経費計画書!$A$12:$A$26,計算書!$B185)</f>
        <v>0</v>
      </c>
      <c r="I185" s="102" t="str">
        <f ca="1">IF(H185=0,"",$B185&amp;B181&amp;H$2)</f>
        <v/>
      </c>
      <c r="J185" s="102">
        <f ca="1">SUMIFS(INDIRECT(H181),INDIRECT(D181),J$2,【様式４】経費計画書!$A$12:$A$26,計算書!$B185)</f>
        <v>0</v>
      </c>
      <c r="K185" s="102" t="str">
        <f ca="1">IF(J185=0,"",B185&amp;B181&amp;J$2)</f>
        <v/>
      </c>
      <c r="M185" s="102" t="s">
        <v>535</v>
      </c>
      <c r="N185" s="167">
        <f>【様式３】実施希望調書!$E$20</f>
        <v>0</v>
      </c>
      <c r="O185" s="102" t="str">
        <f>IF(N185=0,"",N182&amp;N185)</f>
        <v/>
      </c>
      <c r="P185" s="102" t="str">
        <f>IF(O185="","",COUNTIFS($O$3:O185,O185))</f>
        <v/>
      </c>
      <c r="Q185" s="159" t="str">
        <f t="shared" si="64"/>
        <v/>
      </c>
      <c r="R185" s="160">
        <f t="shared" si="62"/>
        <v>0</v>
      </c>
      <c r="S185" s="159">
        <f t="shared" si="65"/>
        <v>0</v>
      </c>
      <c r="T185" s="160">
        <f t="shared" si="66"/>
        <v>0</v>
      </c>
    </row>
    <row r="186" spans="1:20" x14ac:dyDescent="0.4">
      <c r="A186" s="102" t="s">
        <v>506</v>
      </c>
      <c r="B186" s="102">
        <f>【様式２】被派遣者略歴表!$C$18</f>
        <v>0</v>
      </c>
      <c r="C186" s="102"/>
      <c r="D186" s="102" t="str">
        <f>IFERROR(IF(VLOOKUP($B186,【様式４】経費計画書!$A$12:$AK$26,計算書!C181,0)=D$2,1,0),"")</f>
        <v/>
      </c>
      <c r="E186" s="102" t="str">
        <f>IF(D186=1,B186&amp;B181&amp;D$2,"")</f>
        <v/>
      </c>
      <c r="F186" s="102" t="str">
        <f>IF(E186="","",COUNTIFS($E$3:E186,E186))</f>
        <v/>
      </c>
      <c r="G186" s="103">
        <f t="shared" si="63"/>
        <v>0</v>
      </c>
      <c r="H186" s="102">
        <f ca="1">SUMIFS(INDIRECT(H181),INDIRECT(D181),H$2,【様式４】経費計画書!$A$12:$A$26,計算書!$B186)</f>
        <v>0</v>
      </c>
      <c r="I186" s="102" t="str">
        <f ca="1">IF(H186=0,"",$B186&amp;B181&amp;H$2)</f>
        <v/>
      </c>
      <c r="J186" s="102">
        <f ca="1">SUMIFS(INDIRECT(H181),INDIRECT(D181),J$2,【様式４】経費計画書!$A$12:$A$26,計算書!$B186)</f>
        <v>0</v>
      </c>
      <c r="K186" s="102" t="str">
        <f ca="1">IF(J186=0,"",B186&amp;B181&amp;J$2)</f>
        <v/>
      </c>
      <c r="M186" s="102" t="s">
        <v>536</v>
      </c>
      <c r="N186" s="167">
        <f>【様式３】実施希望調書!$E$27</f>
        <v>0</v>
      </c>
      <c r="O186" s="102" t="str">
        <f>IF(N186=0,"",N182&amp;N186)</f>
        <v/>
      </c>
      <c r="P186" s="102" t="str">
        <f>IF(O186="","",COUNTIFS($O$3:O186,O186))</f>
        <v/>
      </c>
      <c r="Q186" s="159" t="str">
        <f t="shared" si="64"/>
        <v/>
      </c>
      <c r="R186" s="160">
        <f t="shared" si="62"/>
        <v>0</v>
      </c>
      <c r="S186" s="159">
        <f t="shared" si="65"/>
        <v>0</v>
      </c>
      <c r="T186" s="160">
        <f t="shared" si="66"/>
        <v>0</v>
      </c>
    </row>
    <row r="187" spans="1:20" x14ac:dyDescent="0.4">
      <c r="A187" s="102" t="s">
        <v>507</v>
      </c>
      <c r="B187" s="102">
        <f>【様式２】被派遣者略歴表!$C$19</f>
        <v>0</v>
      </c>
      <c r="C187" s="102"/>
      <c r="D187" s="102" t="str">
        <f>IFERROR(IF(VLOOKUP($B187,【様式４】経費計画書!$A$12:$AK$26,計算書!C181,0)=D$2,1,0),"")</f>
        <v/>
      </c>
      <c r="E187" s="102" t="str">
        <f>IF(D187=1,B187&amp;B181&amp;D$2,"")</f>
        <v/>
      </c>
      <c r="F187" s="102" t="str">
        <f>IF(E187="","",COUNTIFS($E$3:E187,E187))</f>
        <v/>
      </c>
      <c r="G187" s="103">
        <f t="shared" si="63"/>
        <v>0</v>
      </c>
      <c r="H187" s="102">
        <f ca="1">SUMIFS(INDIRECT(H181),INDIRECT(D181),H$2,【様式４】経費計画書!$A$12:$A$26,計算書!$B187)</f>
        <v>0</v>
      </c>
      <c r="I187" s="102" t="str">
        <f ca="1">IF(H187=0,"",$B187&amp;B181&amp;H$2)</f>
        <v/>
      </c>
      <c r="J187" s="102">
        <f ca="1">SUMIFS(INDIRECT(H181),INDIRECT(D181),J$2,【様式４】経費計画書!$A$12:$A$26,計算書!$B187)</f>
        <v>0</v>
      </c>
      <c r="K187" s="102" t="str">
        <f ca="1">IF(J187=0,"",B187&amp;B181&amp;J$2)</f>
        <v/>
      </c>
      <c r="M187" s="102" t="s">
        <v>539</v>
      </c>
      <c r="N187" s="167">
        <f>【様式３】実施希望調書!$E$34</f>
        <v>0</v>
      </c>
      <c r="O187" s="102" t="str">
        <f>IF(N187=0,"",N182&amp;N187)</f>
        <v/>
      </c>
      <c r="P187" s="102" t="str">
        <f>IF(O187="","",COUNTIFS($O$3:O187,O187))</f>
        <v/>
      </c>
      <c r="Q187" s="159" t="str">
        <f t="shared" si="64"/>
        <v/>
      </c>
      <c r="R187" s="160">
        <f t="shared" si="62"/>
        <v>0</v>
      </c>
      <c r="S187" s="159">
        <f t="shared" si="65"/>
        <v>0</v>
      </c>
      <c r="T187" s="160">
        <f t="shared" si="66"/>
        <v>0</v>
      </c>
    </row>
    <row r="188" spans="1:20" x14ac:dyDescent="0.4">
      <c r="A188" s="102" t="s">
        <v>508</v>
      </c>
      <c r="B188" s="102">
        <f>【様式２】被派遣者略歴表!$C$20</f>
        <v>0</v>
      </c>
      <c r="C188" s="102"/>
      <c r="D188" s="102" t="str">
        <f>IFERROR(IF(VLOOKUP($B188,【様式４】経費計画書!$A$12:$AK$26,計算書!C181,0)=D$2,1,0),"")</f>
        <v/>
      </c>
      <c r="E188" s="102" t="str">
        <f>IF(D188=1,B188&amp;B181&amp;D$2,"")</f>
        <v/>
      </c>
      <c r="F188" s="102" t="str">
        <f>IF(E188="","",COUNTIFS($E$3:E188,E188))</f>
        <v/>
      </c>
      <c r="G188" s="103">
        <f t="shared" si="63"/>
        <v>0</v>
      </c>
      <c r="H188" s="102">
        <f ca="1">SUMIFS(INDIRECT(H181),INDIRECT(D181),H$2,【様式４】経費計画書!$A$12:$A$26,計算書!$B188)</f>
        <v>0</v>
      </c>
      <c r="I188" s="102" t="str">
        <f ca="1">IF(H188=0,"",$B188&amp;B181&amp;H$2)</f>
        <v/>
      </c>
      <c r="J188" s="102">
        <f ca="1">SUMIFS(INDIRECT(H181),INDIRECT(D181),J$2,【様式４】経費計画書!$A$12:$A$26,計算書!$B188)</f>
        <v>0</v>
      </c>
      <c r="K188" s="102" t="str">
        <f ca="1">IF(J188=0,"",B188&amp;B181&amp;J$2)</f>
        <v/>
      </c>
      <c r="M188" s="102" t="s">
        <v>542</v>
      </c>
      <c r="N188" s="167">
        <f>【様式３】実施希望調書!$E$41</f>
        <v>0</v>
      </c>
      <c r="O188" s="102" t="str">
        <f>IF(N188=0,"",N182&amp;N188)</f>
        <v/>
      </c>
      <c r="P188" s="102" t="str">
        <f>IF(O188="","",COUNTIFS($O$3:O188,O188))</f>
        <v/>
      </c>
      <c r="Q188" s="159" t="str">
        <f t="shared" si="64"/>
        <v/>
      </c>
      <c r="R188" s="160">
        <f t="shared" si="62"/>
        <v>0</v>
      </c>
      <c r="S188" s="159">
        <f t="shared" si="65"/>
        <v>0</v>
      </c>
      <c r="T188" s="160">
        <f t="shared" si="66"/>
        <v>0</v>
      </c>
    </row>
    <row r="189" spans="1:20" x14ac:dyDescent="0.4">
      <c r="A189" s="102" t="s">
        <v>509</v>
      </c>
      <c r="B189" s="102">
        <f>【様式２】被派遣者略歴表!$C$21</f>
        <v>0</v>
      </c>
      <c r="C189" s="102"/>
      <c r="D189" s="102" t="str">
        <f>IFERROR(IF(VLOOKUP($B189,【様式４】経費計画書!$A$12:$AK$26,計算書!C181,0)=D$2,1,0),"")</f>
        <v/>
      </c>
      <c r="E189" s="102" t="str">
        <f>IF(D189=1,B189&amp;B181&amp;D$2,"")</f>
        <v/>
      </c>
      <c r="F189" s="102" t="str">
        <f>IF(E189="","",COUNTIFS($E$3:E189,E189))</f>
        <v/>
      </c>
      <c r="G189" s="103">
        <f t="shared" si="63"/>
        <v>0</v>
      </c>
      <c r="H189" s="102">
        <f ca="1">SUMIFS(INDIRECT(H181),INDIRECT(D181),H$2,【様式４】経費計画書!$A$12:$A$26,計算書!$B189)</f>
        <v>0</v>
      </c>
      <c r="I189" s="102" t="str">
        <f ca="1">IF(H189=0,"",$B189&amp;B181&amp;H$2)</f>
        <v/>
      </c>
      <c r="J189" s="102">
        <f ca="1">SUMIFS(INDIRECT(H181),INDIRECT(D181),J$2,【様式４】経費計画書!$A$12:$A$26,計算書!$B189)</f>
        <v>0</v>
      </c>
      <c r="K189" s="102" t="str">
        <f ca="1">IF(J189=0,"",B189&amp;B181&amp;J$2)</f>
        <v/>
      </c>
      <c r="M189" s="102" t="s">
        <v>545</v>
      </c>
      <c r="N189" s="167">
        <f>【様式３】実施希望調書!$E$48</f>
        <v>0</v>
      </c>
      <c r="O189" s="102" t="str">
        <f>IF(N189=0,"",N182&amp;N189)</f>
        <v/>
      </c>
      <c r="P189" s="102" t="str">
        <f>IF(O189="","",COUNTIFS($O$3:O189,O189))</f>
        <v/>
      </c>
      <c r="Q189" s="159" t="str">
        <f t="shared" si="64"/>
        <v/>
      </c>
      <c r="R189" s="160">
        <f t="shared" si="62"/>
        <v>0</v>
      </c>
      <c r="S189" s="159">
        <f t="shared" si="65"/>
        <v>0</v>
      </c>
      <c r="T189" s="160">
        <f t="shared" si="66"/>
        <v>0</v>
      </c>
    </row>
    <row r="190" spans="1:20" x14ac:dyDescent="0.4">
      <c r="A190" s="102" t="s">
        <v>510</v>
      </c>
      <c r="B190" s="102">
        <f>【様式２】被派遣者略歴表!$C$22</f>
        <v>0</v>
      </c>
      <c r="C190" s="102"/>
      <c r="D190" s="102" t="str">
        <f>IFERROR(IF(VLOOKUP($B190,【様式４】経費計画書!$A$12:$AK$26,計算書!C181,0)=D$2,1,0),"")</f>
        <v/>
      </c>
      <c r="E190" s="102" t="str">
        <f>IF(D190=1,B190&amp;B181&amp;D$2,"")</f>
        <v/>
      </c>
      <c r="F190" s="102" t="str">
        <f>IF(E190="","",COUNTIFS($E$3:E190,E190))</f>
        <v/>
      </c>
      <c r="G190" s="103">
        <f t="shared" si="63"/>
        <v>0</v>
      </c>
      <c r="H190" s="102">
        <f ca="1">SUMIFS(INDIRECT(H181),INDIRECT(D181),H$2,【様式４】経費計画書!$A$12:$A$26,計算書!$B190)</f>
        <v>0</v>
      </c>
      <c r="I190" s="102" t="str">
        <f ca="1">IF(H190=0,"",$B190&amp;B181&amp;H$2)</f>
        <v/>
      </c>
      <c r="J190" s="102">
        <f ca="1">SUMIFS(INDIRECT(H181),INDIRECT(D181),J$2,【様式４】経費計画書!$A$12:$A$26,計算書!$B190)</f>
        <v>0</v>
      </c>
      <c r="K190" s="102" t="str">
        <f ca="1">IF(J190=0,"",B190&amp;B181&amp;J$2)</f>
        <v/>
      </c>
      <c r="M190" s="102" t="s">
        <v>548</v>
      </c>
      <c r="N190" s="167">
        <f>【様式３】実施希望調書!$E$55</f>
        <v>0</v>
      </c>
      <c r="O190" s="102" t="str">
        <f>IF(N190=0,"",N182&amp;N190)</f>
        <v/>
      </c>
      <c r="P190" s="102" t="str">
        <f>IF(O190="","",COUNTIFS($O$3:O190,O190))</f>
        <v/>
      </c>
      <c r="Q190" s="159" t="str">
        <f t="shared" si="64"/>
        <v/>
      </c>
      <c r="R190" s="160">
        <f t="shared" si="62"/>
        <v>0</v>
      </c>
      <c r="S190" s="159">
        <f t="shared" si="65"/>
        <v>0</v>
      </c>
      <c r="T190" s="160">
        <f t="shared" si="66"/>
        <v>0</v>
      </c>
    </row>
    <row r="191" spans="1:20" x14ac:dyDescent="0.4">
      <c r="A191" s="102" t="s">
        <v>511</v>
      </c>
      <c r="B191" s="102">
        <f>【様式２】被派遣者略歴表!$C$23</f>
        <v>0</v>
      </c>
      <c r="C191" s="102"/>
      <c r="D191" s="102" t="str">
        <f>IFERROR(IF(VLOOKUP($B191,【様式４】経費計画書!$A$12:$AK$26,計算書!C181,0)=D$2,1,0),"")</f>
        <v/>
      </c>
      <c r="E191" s="102" t="str">
        <f>IF(D191=1,B191&amp;B181&amp;D$2,"")</f>
        <v/>
      </c>
      <c r="F191" s="102" t="str">
        <f>IF(E191="","",COUNTIFS($E$3:E191,E191))</f>
        <v/>
      </c>
      <c r="G191" s="103">
        <f t="shared" si="63"/>
        <v>0</v>
      </c>
      <c r="H191" s="102">
        <f ca="1">SUMIFS(INDIRECT(H181),INDIRECT(D181),H$2,【様式４】経費計画書!$A$12:$A$26,計算書!$B191)</f>
        <v>0</v>
      </c>
      <c r="I191" s="102" t="str">
        <f ca="1">IF(H191=0,"",$B191&amp;B181&amp;H$2)</f>
        <v/>
      </c>
      <c r="J191" s="102">
        <f ca="1">SUMIFS(INDIRECT(H181),INDIRECT(D181),J$2,【様式４】経費計画書!$A$12:$A$26,計算書!$B191)</f>
        <v>0</v>
      </c>
      <c r="K191" s="102" t="str">
        <f ca="1">IF(J191=0,"",B191&amp;B181&amp;J$2)</f>
        <v/>
      </c>
      <c r="M191" s="102" t="s">
        <v>551</v>
      </c>
      <c r="N191" s="167">
        <f>【様式３】実施希望調書!$E$62</f>
        <v>0</v>
      </c>
      <c r="O191" s="102" t="str">
        <f>IF(N191=0,"",N182&amp;N191)</f>
        <v/>
      </c>
      <c r="P191" s="102" t="str">
        <f>IF(O191="","",COUNTIFS($O$3:O191,O191))</f>
        <v/>
      </c>
      <c r="Q191" s="159" t="str">
        <f t="shared" si="64"/>
        <v/>
      </c>
      <c r="R191" s="160">
        <f t="shared" si="62"/>
        <v>0</v>
      </c>
      <c r="S191" s="159">
        <f t="shared" si="65"/>
        <v>0</v>
      </c>
      <c r="T191" s="160">
        <f t="shared" si="66"/>
        <v>0</v>
      </c>
    </row>
    <row r="192" spans="1:20" x14ac:dyDescent="0.4">
      <c r="A192" s="102" t="s">
        <v>512</v>
      </c>
      <c r="B192" s="102">
        <f>【様式２】被派遣者略歴表!$C$24</f>
        <v>0</v>
      </c>
      <c r="C192" s="102"/>
      <c r="D192" s="102" t="str">
        <f>IFERROR(IF(VLOOKUP($B192,【様式４】経費計画書!$A$12:$AK$26,計算書!C181,0)=D$2,1,0),"")</f>
        <v/>
      </c>
      <c r="E192" s="102" t="str">
        <f>IF(D192=1,B192&amp;B181&amp;D$2,"")</f>
        <v/>
      </c>
      <c r="F192" s="102" t="str">
        <f>IF(E192="","",COUNTIFS($E$3:E192,E192))</f>
        <v/>
      </c>
      <c r="G192" s="103">
        <f t="shared" si="63"/>
        <v>0</v>
      </c>
      <c r="H192" s="102">
        <f ca="1">SUMIFS(INDIRECT(H181),INDIRECT(D181),H$2,【様式４】経費計画書!$A$12:$A$26,計算書!$B192)</f>
        <v>0</v>
      </c>
      <c r="I192" s="102" t="str">
        <f ca="1">IF(H192=0,"",$B192&amp;B181&amp;H$2)</f>
        <v/>
      </c>
      <c r="J192" s="102">
        <f ca="1">SUMIFS(INDIRECT(H181),INDIRECT(D181),J$2,【様式４】経費計画書!$A$12:$A$26,計算書!$B192)</f>
        <v>0</v>
      </c>
      <c r="K192" s="102" t="str">
        <f ca="1">IF(J192=0,"",B192&amp;B181&amp;J$2)</f>
        <v/>
      </c>
      <c r="M192" s="102" t="s">
        <v>554</v>
      </c>
      <c r="N192" s="167">
        <f>【様式３】実施希望調書!$E$69</f>
        <v>0</v>
      </c>
      <c r="O192" s="102" t="str">
        <f>IF(N192=0,"",N182&amp;N192)</f>
        <v/>
      </c>
      <c r="P192" s="102" t="str">
        <f>IF(O192="","",COUNTIFS($O$3:O192,O192))</f>
        <v/>
      </c>
      <c r="Q192" s="159" t="str">
        <f t="shared" si="64"/>
        <v/>
      </c>
      <c r="R192" s="160">
        <f t="shared" si="62"/>
        <v>0</v>
      </c>
      <c r="S192" s="159">
        <f t="shared" si="65"/>
        <v>0</v>
      </c>
      <c r="T192" s="160">
        <f t="shared" si="66"/>
        <v>0</v>
      </c>
    </row>
    <row r="193" spans="1:20" x14ac:dyDescent="0.4">
      <c r="A193" s="102" t="s">
        <v>513</v>
      </c>
      <c r="B193" s="102">
        <f>【様式２】被派遣者略歴表!$C$25</f>
        <v>0</v>
      </c>
      <c r="C193" s="102"/>
      <c r="D193" s="102" t="str">
        <f>IFERROR(IF(VLOOKUP($B193,【様式４】経費計画書!$A$12:$AK$26,計算書!C181,0)=D$2,1,0),"")</f>
        <v/>
      </c>
      <c r="E193" s="102" t="str">
        <f>IF(D193=1,B193&amp;B181&amp;D$2,"")</f>
        <v/>
      </c>
      <c r="F193" s="102" t="str">
        <f>IF(E193="","",COUNTIFS($E$3:E193,E193))</f>
        <v/>
      </c>
      <c r="G193" s="103">
        <f t="shared" si="63"/>
        <v>0</v>
      </c>
      <c r="H193" s="102">
        <f ca="1">SUMIFS(INDIRECT(H181),INDIRECT(D181),H$2,【様式４】経費計画書!$A$12:$A$26,計算書!$B193)</f>
        <v>0</v>
      </c>
      <c r="I193" s="102" t="str">
        <f ca="1">IF(H193=0,"",$B193&amp;B181&amp;H$2)</f>
        <v/>
      </c>
      <c r="J193" s="102">
        <f ca="1">SUMIFS(INDIRECT(H181),INDIRECT(D181),J$2,【様式４】経費計画書!$A$12:$A$26,計算書!$B193)</f>
        <v>0</v>
      </c>
      <c r="K193" s="102" t="str">
        <f ca="1">IF(J193=0,"",B193&amp;B181&amp;J$2)</f>
        <v/>
      </c>
      <c r="M193" s="102" t="s">
        <v>557</v>
      </c>
      <c r="N193" s="167">
        <f>【様式３】実施希望調書!$E$76</f>
        <v>0</v>
      </c>
      <c r="O193" s="102" t="str">
        <f>IF(N193=0,"",N182&amp;N193)</f>
        <v/>
      </c>
      <c r="P193" s="102" t="str">
        <f>IF(O193="","",COUNTIFS($O$3:O193,O193))</f>
        <v/>
      </c>
      <c r="Q193" s="159" t="str">
        <f t="shared" si="64"/>
        <v/>
      </c>
      <c r="R193" s="160">
        <f t="shared" si="62"/>
        <v>0</v>
      </c>
      <c r="S193" s="159">
        <f t="shared" si="65"/>
        <v>0</v>
      </c>
      <c r="T193" s="160">
        <f t="shared" si="66"/>
        <v>0</v>
      </c>
    </row>
    <row r="194" spans="1:20" x14ac:dyDescent="0.4">
      <c r="A194" s="102" t="s">
        <v>514</v>
      </c>
      <c r="B194" s="102">
        <f>【様式２】被派遣者略歴表!$C$26</f>
        <v>0</v>
      </c>
      <c r="C194" s="102"/>
      <c r="D194" s="102" t="str">
        <f>IFERROR(IF(VLOOKUP($B194,【様式４】経費計画書!$A$12:$AK$26,計算書!C181,0)=D$2,1,0),"")</f>
        <v/>
      </c>
      <c r="E194" s="102" t="str">
        <f>IF(D194=1,B194&amp;B181&amp;D$2,"")</f>
        <v/>
      </c>
      <c r="F194" s="102" t="str">
        <f>IF(E194="","",COUNTIFS($E$3:E194,E194))</f>
        <v/>
      </c>
      <c r="G194" s="103">
        <f t="shared" si="63"/>
        <v>0</v>
      </c>
      <c r="H194" s="102">
        <f ca="1">SUMIFS(INDIRECT(H181),INDIRECT(D181),H$2,【様式４】経費計画書!$A$12:$A$26,計算書!$B194)</f>
        <v>0</v>
      </c>
      <c r="I194" s="102" t="str">
        <f ca="1">IF(H194=0,"",$B194&amp;B181&amp;H$2)</f>
        <v/>
      </c>
      <c r="J194" s="102">
        <f ca="1">SUMIFS(INDIRECT(H181),INDIRECT(D181),J$2,【様式４】経費計画書!$A$12:$A$26,計算書!$B194)</f>
        <v>0</v>
      </c>
      <c r="K194" s="102" t="str">
        <f ca="1">IF(J194=0,"",B194&amp;B181&amp;J$2)</f>
        <v/>
      </c>
      <c r="M194" s="102" t="s">
        <v>560</v>
      </c>
      <c r="N194" s="167">
        <f>【様式３】実施希望調書!$E$83</f>
        <v>0</v>
      </c>
      <c r="O194" s="102" t="str">
        <f>IF(N194=0,"",N182&amp;N194)</f>
        <v/>
      </c>
      <c r="P194" s="102" t="str">
        <f>IF(O194="","",COUNTIFS($O$3:O194,O194))</f>
        <v/>
      </c>
      <c r="Q194" s="159" t="str">
        <f t="shared" si="64"/>
        <v/>
      </c>
      <c r="R194" s="160">
        <f t="shared" si="62"/>
        <v>0</v>
      </c>
      <c r="S194" s="159">
        <f t="shared" si="65"/>
        <v>0</v>
      </c>
      <c r="T194" s="160">
        <f t="shared" si="66"/>
        <v>0</v>
      </c>
    </row>
    <row r="195" spans="1:20" x14ac:dyDescent="0.4">
      <c r="A195" s="102" t="s">
        <v>515</v>
      </c>
      <c r="B195" s="102">
        <f>【様式２】被派遣者略歴表!$C$27</f>
        <v>0</v>
      </c>
      <c r="C195" s="102"/>
      <c r="D195" s="102" t="str">
        <f>IFERROR(IF(VLOOKUP($B195,【様式４】経費計画書!$A$12:$AK$26,計算書!C181,0)=D$2,1,0),"")</f>
        <v/>
      </c>
      <c r="E195" s="102" t="str">
        <f>IF(D195=1,B195&amp;B181&amp;D$2,"")</f>
        <v/>
      </c>
      <c r="F195" s="102" t="str">
        <f>IF(E195="","",COUNTIFS($E$3:E195,E195))</f>
        <v/>
      </c>
      <c r="G195" s="103">
        <f t="shared" si="63"/>
        <v>0</v>
      </c>
      <c r="H195" s="102">
        <f ca="1">SUMIFS(INDIRECT(H181),INDIRECT(D181),H$2,【様式４】経費計画書!$A$12:$A$26,計算書!$B195)</f>
        <v>0</v>
      </c>
      <c r="I195" s="102" t="str">
        <f ca="1">IF(H195=0,"",$B195&amp;B181&amp;H$2)</f>
        <v/>
      </c>
      <c r="J195" s="102">
        <f ca="1">SUMIFS(INDIRECT(H181),INDIRECT(D181),J$2,【様式４】経費計画書!$A$12:$A$26,計算書!$B195)</f>
        <v>0</v>
      </c>
      <c r="K195" s="102" t="str">
        <f ca="1">IF(J195=0,"",B195&amp;B181&amp;J$2)</f>
        <v/>
      </c>
      <c r="M195" s="155"/>
      <c r="N195" s="168"/>
      <c r="P195" s="155"/>
      <c r="Q195" s="157">
        <f>N182</f>
        <v>0</v>
      </c>
      <c r="R195" s="162">
        <f>SUM(R183:R194)</f>
        <v>0</v>
      </c>
      <c r="T195" s="162">
        <f>SUM(T183:T194)</f>
        <v>0</v>
      </c>
    </row>
    <row r="196" spans="1:20" x14ac:dyDescent="0.4">
      <c r="A196" s="102" t="s">
        <v>516</v>
      </c>
      <c r="B196" s="102">
        <f>【様式２】被派遣者略歴表!$C$28</f>
        <v>0</v>
      </c>
      <c r="C196" s="102"/>
      <c r="D196" s="102" t="str">
        <f>IFERROR(IF(VLOOKUP($B196,【様式４】経費計画書!$A$12:$AK$26,計算書!C181,0)=D$2,1,0),"")</f>
        <v/>
      </c>
      <c r="E196" s="102" t="str">
        <f>IF(D196=1,B196&amp;B181&amp;D$2,"")</f>
        <v/>
      </c>
      <c r="F196" s="102" t="str">
        <f>IF(E196="","",COUNTIFS($E$3:E196,E196))</f>
        <v/>
      </c>
      <c r="G196" s="103">
        <f t="shared" si="63"/>
        <v>0</v>
      </c>
      <c r="H196" s="102">
        <f ca="1">SUMIFS(INDIRECT(H181),INDIRECT(D181),H$2,【様式４】経費計画書!$A$12:$A$26,計算書!$B196)</f>
        <v>0</v>
      </c>
      <c r="I196" s="102" t="str">
        <f ca="1">IF(H196=0,"",$B196&amp;B181&amp;H$2)</f>
        <v/>
      </c>
      <c r="J196" s="102">
        <f ca="1">SUMIFS(INDIRECT(H181),INDIRECT(D181),J$2,【様式４】経費計画書!$A$12:$A$26,計算書!$B196)</f>
        <v>0</v>
      </c>
      <c r="K196" s="102" t="str">
        <f ca="1">IF(J196=0,"",B196&amp;B181&amp;J$2)</f>
        <v/>
      </c>
    </row>
    <row r="197" spans="1:20" x14ac:dyDescent="0.4">
      <c r="A197" s="102" t="s">
        <v>517</v>
      </c>
      <c r="B197" s="102">
        <f>【様式２】被派遣者略歴表!$C$29</f>
        <v>0</v>
      </c>
      <c r="C197" s="102"/>
      <c r="D197" s="102" t="str">
        <f>IFERROR(IF(VLOOKUP($B197,【様式４】経費計画書!$A$12:$AK$26,計算書!C181,0)=D$2,1,0),"")</f>
        <v/>
      </c>
      <c r="E197" s="102" t="str">
        <f>IF(D197=1,B197&amp;B181&amp;D$2,"")</f>
        <v/>
      </c>
      <c r="F197" s="102" t="str">
        <f>IF(E197="","",COUNTIFS($E$3:E197,E197))</f>
        <v/>
      </c>
      <c r="G197" s="103">
        <f t="shared" si="63"/>
        <v>0</v>
      </c>
      <c r="H197" s="102">
        <f ca="1">SUMIFS(INDIRECT(H181),INDIRECT(D181),H$2,【様式４】経費計画書!$A$12:$A$26,計算書!$B197)</f>
        <v>0</v>
      </c>
      <c r="I197" s="102" t="str">
        <f ca="1">IF(H197=0,"",$B197&amp;B181&amp;H$2)</f>
        <v/>
      </c>
      <c r="J197" s="102">
        <f ca="1">SUMIFS(INDIRECT(H181),INDIRECT(D181),J$2,【様式４】経費計画書!$A$12:$A$26,計算書!$B197)</f>
        <v>0</v>
      </c>
      <c r="K197" s="102" t="str">
        <f ca="1">IF(J197=0,"",B197&amp;B181&amp;J$2)</f>
        <v/>
      </c>
      <c r="M197" s="156" t="s">
        <v>516</v>
      </c>
      <c r="N197" s="166">
        <f>【様式２】被派遣者略歴表!$C$28</f>
        <v>0</v>
      </c>
      <c r="O197" s="156" t="s">
        <v>707</v>
      </c>
      <c r="P197" s="156" t="s">
        <v>524</v>
      </c>
      <c r="Q197" s="158" t="s">
        <v>709</v>
      </c>
      <c r="R197" s="158" t="s">
        <v>710</v>
      </c>
      <c r="S197" s="158" t="s">
        <v>709</v>
      </c>
      <c r="T197" s="158" t="s">
        <v>710</v>
      </c>
    </row>
    <row r="198" spans="1:20" x14ac:dyDescent="0.4">
      <c r="M198" s="102" t="s">
        <v>525</v>
      </c>
      <c r="N198" s="167">
        <f>【様式３】実施希望調書!$E$6</f>
        <v>0</v>
      </c>
      <c r="O198" s="102" t="str">
        <f>IF(N198=0,"",N197&amp;N198)</f>
        <v/>
      </c>
      <c r="P198" s="102" t="str">
        <f>IF(O198="","",COUNTIFS($O$3:O198,O198))</f>
        <v/>
      </c>
      <c r="Q198" s="159" t="str">
        <f>IF(P198=1,SUMIFS($H:$H,$I:$I,$O198&amp;"実技"),"")</f>
        <v/>
      </c>
      <c r="R198" s="160">
        <f t="shared" ref="R198:R209" si="67">IF(Q198="",0,IF(Q198*$X$1&gt;=$X$2,$X$2,Q198*$X$1))</f>
        <v>0</v>
      </c>
      <c r="S198" s="159">
        <f>IF($P198=1,SUMIFS($J:$J,$K:$K,$O198&amp;"単労"),0)</f>
        <v>0</v>
      </c>
      <c r="T198" s="160">
        <f>IF(S198=0,0,IF(S198*$Y$1&gt;=$Y$2,$Y$2,S198*$Y$1))</f>
        <v>0</v>
      </c>
    </row>
    <row r="199" spans="1:20" x14ac:dyDescent="0.4">
      <c r="A199" s="92" t="s">
        <v>560</v>
      </c>
      <c r="B199" s="93" t="str">
        <f>【様式４】経費計画書!AI$11</f>
        <v/>
      </c>
      <c r="C199" s="94">
        <f>C181+3</f>
        <v>35</v>
      </c>
      <c r="D199" s="96" t="s">
        <v>561</v>
      </c>
      <c r="E199" s="78"/>
      <c r="F199" s="78"/>
      <c r="G199" s="87"/>
      <c r="H199" s="96" t="s">
        <v>562</v>
      </c>
      <c r="I199" s="78"/>
      <c r="J199" s="78"/>
      <c r="K199" s="78"/>
      <c r="M199" s="102" t="s">
        <v>527</v>
      </c>
      <c r="N199" s="167">
        <f>【様式３】実施希望調書!$E$13</f>
        <v>0</v>
      </c>
      <c r="O199" s="102" t="str">
        <f>IF(N199=0,"",N197&amp;N199)</f>
        <v/>
      </c>
      <c r="P199" s="102" t="str">
        <f>IF(O199="","",COUNTIFS($O$3:O199,O199))</f>
        <v/>
      </c>
      <c r="Q199" s="159" t="str">
        <f t="shared" ref="Q199:Q209" si="68">IF(P199=1,SUMIFS(H:H,I:I,O199&amp;"実技"),"")</f>
        <v/>
      </c>
      <c r="R199" s="160">
        <f t="shared" si="67"/>
        <v>0</v>
      </c>
      <c r="S199" s="159">
        <f t="shared" ref="S199:S209" si="69">IF($P199=1,SUMIFS($J:$J,$K:$K,$O199&amp;"単労"),0)</f>
        <v>0</v>
      </c>
      <c r="T199" s="160">
        <f t="shared" ref="T199:T209" si="70">IF(S199=0,0,IF(S199*$Y$1&gt;=$Y$2,$Y$2,S199*$Y$1))</f>
        <v>0</v>
      </c>
    </row>
    <row r="200" spans="1:20" x14ac:dyDescent="0.4">
      <c r="A200" s="91"/>
      <c r="B200" s="97"/>
      <c r="C200" s="95"/>
      <c r="D200" s="98" t="s">
        <v>519</v>
      </c>
      <c r="E200" s="98" t="s">
        <v>523</v>
      </c>
      <c r="F200" s="98" t="s">
        <v>524</v>
      </c>
      <c r="G200" s="99" t="s">
        <v>522</v>
      </c>
      <c r="H200" s="100" t="s">
        <v>520</v>
      </c>
      <c r="I200" s="100" t="s">
        <v>523</v>
      </c>
      <c r="J200" s="101" t="s">
        <v>521</v>
      </c>
      <c r="K200" s="101" t="s">
        <v>523</v>
      </c>
      <c r="M200" s="102" t="s">
        <v>535</v>
      </c>
      <c r="N200" s="167">
        <f>【様式３】実施希望調書!$E$20</f>
        <v>0</v>
      </c>
      <c r="O200" s="102" t="str">
        <f>IF(N200=0,"",N197&amp;N200)</f>
        <v/>
      </c>
      <c r="P200" s="102" t="str">
        <f>IF(O200="","",COUNTIFS($O$3:O200,O200))</f>
        <v/>
      </c>
      <c r="Q200" s="159" t="str">
        <f t="shared" si="68"/>
        <v/>
      </c>
      <c r="R200" s="160">
        <f t="shared" si="67"/>
        <v>0</v>
      </c>
      <c r="S200" s="159">
        <f t="shared" si="69"/>
        <v>0</v>
      </c>
      <c r="T200" s="160">
        <f t="shared" si="70"/>
        <v>0</v>
      </c>
    </row>
    <row r="201" spans="1:20" x14ac:dyDescent="0.4">
      <c r="A201" s="102" t="s">
        <v>503</v>
      </c>
      <c r="B201" s="102">
        <f>【様式２】被派遣者略歴表!$C$15</f>
        <v>0</v>
      </c>
      <c r="C201" s="102"/>
      <c r="D201" s="102" t="str">
        <f>IFERROR(IF(VLOOKUP($B201,【様式４】経費計画書!$A$12:$AK$26,計算書!C199,0)=D$2,1,0),"")</f>
        <v/>
      </c>
      <c r="E201" s="102" t="str">
        <f>IF(D201=1,B201&amp;B199&amp;D$2,"")</f>
        <v/>
      </c>
      <c r="F201" s="102" t="str">
        <f>IF(E201="","",COUNTIFS($E$3:E201,E201))</f>
        <v/>
      </c>
      <c r="G201" s="103">
        <f>IF(F201=1,35650*1,0)</f>
        <v>0</v>
      </c>
      <c r="H201" s="102">
        <f ca="1">SUMIFS(INDIRECT(H199),INDIRECT(D199),H$2,【様式４】経費計画書!$A$12:$A$26,計算書!$B201)</f>
        <v>0</v>
      </c>
      <c r="I201" s="102" t="str">
        <f ca="1">IF(H201=0,"",$B201&amp;B199&amp;H$2)</f>
        <v/>
      </c>
      <c r="J201" s="102">
        <f ca="1">SUMIFS(INDIRECT(H199),INDIRECT(D199),J$2,【様式４】経費計画書!$A$12:$A$26,計算書!$B201)</f>
        <v>0</v>
      </c>
      <c r="K201" s="102" t="str">
        <f ca="1">IF(J201=0,"",B201&amp;B199&amp;J$2)</f>
        <v/>
      </c>
      <c r="M201" s="102" t="s">
        <v>536</v>
      </c>
      <c r="N201" s="167">
        <f>【様式３】実施希望調書!$E$27</f>
        <v>0</v>
      </c>
      <c r="O201" s="102" t="str">
        <f>IF(N201=0,"",N197&amp;N201)</f>
        <v/>
      </c>
      <c r="P201" s="102" t="str">
        <f>IF(O201="","",COUNTIFS($O$3:O201,O201))</f>
        <v/>
      </c>
      <c r="Q201" s="159" t="str">
        <f t="shared" si="68"/>
        <v/>
      </c>
      <c r="R201" s="160">
        <f t="shared" si="67"/>
        <v>0</v>
      </c>
      <c r="S201" s="159">
        <f t="shared" si="69"/>
        <v>0</v>
      </c>
      <c r="T201" s="160">
        <f t="shared" si="70"/>
        <v>0</v>
      </c>
    </row>
    <row r="202" spans="1:20" x14ac:dyDescent="0.4">
      <c r="A202" s="102" t="s">
        <v>504</v>
      </c>
      <c r="B202" s="102">
        <f>【様式２】被派遣者略歴表!$C$16</f>
        <v>0</v>
      </c>
      <c r="C202" s="102"/>
      <c r="D202" s="102" t="str">
        <f>IFERROR(IF(VLOOKUP($B202,【様式４】経費計画書!$A$12:$AK$26,計算書!C199,0)=D$2,1,0),"")</f>
        <v/>
      </c>
      <c r="E202" s="102" t="str">
        <f>IF(D202=1,B202&amp;B199&amp;D$2,"")</f>
        <v/>
      </c>
      <c r="F202" s="102" t="str">
        <f>IF(E202="","",COUNTIFS($E$3:E202,E202))</f>
        <v/>
      </c>
      <c r="G202" s="103">
        <f t="shared" ref="G202:G215" si="71">IF(F202=1,35650*1,0)</f>
        <v>0</v>
      </c>
      <c r="H202" s="102">
        <f ca="1">SUMIFS(INDIRECT(H199),INDIRECT(D199),H$2,【様式４】経費計画書!$A$12:$A$26,計算書!$B202)</f>
        <v>0</v>
      </c>
      <c r="I202" s="102" t="str">
        <f ca="1">IF(H202=0,"",$B202&amp;B199&amp;H$2)</f>
        <v/>
      </c>
      <c r="J202" s="102">
        <f ca="1">SUMIFS(INDIRECT(H199),INDIRECT(D199),J$2,【様式４】経費計画書!$A$12:$A$26,計算書!$B202)</f>
        <v>0</v>
      </c>
      <c r="K202" s="102" t="str">
        <f ca="1">IF(J202=0,"",B202&amp;B199&amp;J$2)</f>
        <v/>
      </c>
      <c r="M202" s="102" t="s">
        <v>539</v>
      </c>
      <c r="N202" s="167">
        <f>【様式３】実施希望調書!$E$34</f>
        <v>0</v>
      </c>
      <c r="O202" s="102" t="str">
        <f>IF(N202=0,"",N197&amp;N202)</f>
        <v/>
      </c>
      <c r="P202" s="102" t="str">
        <f>IF(O202="","",COUNTIFS($O$3:O202,O202))</f>
        <v/>
      </c>
      <c r="Q202" s="159" t="str">
        <f t="shared" si="68"/>
        <v/>
      </c>
      <c r="R202" s="160">
        <f t="shared" si="67"/>
        <v>0</v>
      </c>
      <c r="S202" s="159">
        <f t="shared" si="69"/>
        <v>0</v>
      </c>
      <c r="T202" s="160">
        <f t="shared" si="70"/>
        <v>0</v>
      </c>
    </row>
    <row r="203" spans="1:20" x14ac:dyDescent="0.4">
      <c r="A203" s="102" t="s">
        <v>505</v>
      </c>
      <c r="B203" s="102">
        <f>【様式２】被派遣者略歴表!$C$17</f>
        <v>0</v>
      </c>
      <c r="C203" s="102"/>
      <c r="D203" s="102" t="str">
        <f>IFERROR(IF(VLOOKUP($B203,【様式４】経費計画書!$A$12:$AK$26,計算書!C199,0)=D$2,1,0),"")</f>
        <v/>
      </c>
      <c r="E203" s="102" t="str">
        <f>IF(D203=1,B203&amp;B199&amp;D$2,"")</f>
        <v/>
      </c>
      <c r="F203" s="102" t="str">
        <f>IF(E203="","",COUNTIFS($E$3:E203,E203))</f>
        <v/>
      </c>
      <c r="G203" s="103">
        <f t="shared" si="71"/>
        <v>0</v>
      </c>
      <c r="H203" s="102">
        <f ca="1">SUMIFS(INDIRECT(H199),INDIRECT(D199),H$2,【様式４】経費計画書!$A$12:$A$26,計算書!$B203)</f>
        <v>0</v>
      </c>
      <c r="I203" s="102" t="str">
        <f ca="1">IF(H203=0,"",$B203&amp;B199&amp;H$2)</f>
        <v/>
      </c>
      <c r="J203" s="102">
        <f ca="1">SUMIFS(INDIRECT(H199),INDIRECT(D199),J$2,【様式４】経費計画書!$A$12:$A$26,計算書!$B203)</f>
        <v>0</v>
      </c>
      <c r="K203" s="102" t="str">
        <f ca="1">IF(J203=0,"",B203&amp;B199&amp;J$2)</f>
        <v/>
      </c>
      <c r="M203" s="102" t="s">
        <v>542</v>
      </c>
      <c r="N203" s="167">
        <f>【様式３】実施希望調書!$E$41</f>
        <v>0</v>
      </c>
      <c r="O203" s="102" t="str">
        <f>IF(N203=0,"",N197&amp;N203)</f>
        <v/>
      </c>
      <c r="P203" s="102" t="str">
        <f>IF(O203="","",COUNTIFS($O$3:O203,O203))</f>
        <v/>
      </c>
      <c r="Q203" s="159" t="str">
        <f t="shared" si="68"/>
        <v/>
      </c>
      <c r="R203" s="160">
        <f t="shared" si="67"/>
        <v>0</v>
      </c>
      <c r="S203" s="159">
        <f t="shared" si="69"/>
        <v>0</v>
      </c>
      <c r="T203" s="160">
        <f t="shared" si="70"/>
        <v>0</v>
      </c>
    </row>
    <row r="204" spans="1:20" x14ac:dyDescent="0.4">
      <c r="A204" s="102" t="s">
        <v>506</v>
      </c>
      <c r="B204" s="102">
        <f>【様式２】被派遣者略歴表!$C$18</f>
        <v>0</v>
      </c>
      <c r="C204" s="102"/>
      <c r="D204" s="102" t="str">
        <f>IFERROR(IF(VLOOKUP($B204,【様式４】経費計画書!$A$12:$AK$26,計算書!C199,0)=D$2,1,0),"")</f>
        <v/>
      </c>
      <c r="E204" s="102" t="str">
        <f>IF(D204=1,B204&amp;B199&amp;D$2,"")</f>
        <v/>
      </c>
      <c r="F204" s="102" t="str">
        <f>IF(E204="","",COUNTIFS($E$3:E204,E204))</f>
        <v/>
      </c>
      <c r="G204" s="103">
        <f t="shared" si="71"/>
        <v>0</v>
      </c>
      <c r="H204" s="102">
        <f ca="1">SUMIFS(INDIRECT(H199),INDIRECT(D199),H$2,【様式４】経費計画書!$A$12:$A$26,計算書!$B204)</f>
        <v>0</v>
      </c>
      <c r="I204" s="102" t="str">
        <f ca="1">IF(H204=0,"",$B204&amp;B199&amp;H$2)</f>
        <v/>
      </c>
      <c r="J204" s="102">
        <f ca="1">SUMIFS(INDIRECT(H199),INDIRECT(D199),J$2,【様式４】経費計画書!$A$12:$A$26,計算書!$B204)</f>
        <v>0</v>
      </c>
      <c r="K204" s="102" t="str">
        <f ca="1">IF(J204=0,"",B204&amp;B199&amp;J$2)</f>
        <v/>
      </c>
      <c r="M204" s="102" t="s">
        <v>545</v>
      </c>
      <c r="N204" s="167">
        <f>【様式３】実施希望調書!$E$48</f>
        <v>0</v>
      </c>
      <c r="O204" s="102" t="str">
        <f>IF(N204=0,"",N197&amp;N204)</f>
        <v/>
      </c>
      <c r="P204" s="102" t="str">
        <f>IF(O204="","",COUNTIFS($O$3:O204,O204))</f>
        <v/>
      </c>
      <c r="Q204" s="159" t="str">
        <f t="shared" si="68"/>
        <v/>
      </c>
      <c r="R204" s="160">
        <f t="shared" si="67"/>
        <v>0</v>
      </c>
      <c r="S204" s="159">
        <f t="shared" si="69"/>
        <v>0</v>
      </c>
      <c r="T204" s="160">
        <f t="shared" si="70"/>
        <v>0</v>
      </c>
    </row>
    <row r="205" spans="1:20" x14ac:dyDescent="0.4">
      <c r="A205" s="102" t="s">
        <v>507</v>
      </c>
      <c r="B205" s="102">
        <f>【様式２】被派遣者略歴表!$C$19</f>
        <v>0</v>
      </c>
      <c r="C205" s="102"/>
      <c r="D205" s="102" t="str">
        <f>IFERROR(IF(VLOOKUP($B205,【様式４】経費計画書!$A$12:$AK$26,計算書!C199,0)=D$2,1,0),"")</f>
        <v/>
      </c>
      <c r="E205" s="102" t="str">
        <f>IF(D205=1,B205&amp;B199&amp;D$2,"")</f>
        <v/>
      </c>
      <c r="F205" s="102" t="str">
        <f>IF(E205="","",COUNTIFS($E$3:E205,E205))</f>
        <v/>
      </c>
      <c r="G205" s="103">
        <f t="shared" si="71"/>
        <v>0</v>
      </c>
      <c r="H205" s="102">
        <f ca="1">SUMIFS(INDIRECT(H199),INDIRECT(D199),H$2,【様式４】経費計画書!$A$12:$A$26,計算書!$B205)</f>
        <v>0</v>
      </c>
      <c r="I205" s="102" t="str">
        <f ca="1">IF(H205=0,"",$B205&amp;B199&amp;H$2)</f>
        <v/>
      </c>
      <c r="J205" s="102">
        <f ca="1">SUMIFS(INDIRECT(H199),INDIRECT(D199),J$2,【様式４】経費計画書!$A$12:$A$26,計算書!$B205)</f>
        <v>0</v>
      </c>
      <c r="K205" s="102" t="str">
        <f ca="1">IF(J205=0,"",B205&amp;B199&amp;J$2)</f>
        <v/>
      </c>
      <c r="M205" s="102" t="s">
        <v>548</v>
      </c>
      <c r="N205" s="167">
        <f>【様式３】実施希望調書!$E$55</f>
        <v>0</v>
      </c>
      <c r="O205" s="102" t="str">
        <f>IF(N205=0,"",N197&amp;N205)</f>
        <v/>
      </c>
      <c r="P205" s="102" t="str">
        <f>IF(O205="","",COUNTIFS($O$3:O205,O205))</f>
        <v/>
      </c>
      <c r="Q205" s="159" t="str">
        <f t="shared" si="68"/>
        <v/>
      </c>
      <c r="R205" s="160">
        <f t="shared" si="67"/>
        <v>0</v>
      </c>
      <c r="S205" s="159">
        <f t="shared" si="69"/>
        <v>0</v>
      </c>
      <c r="T205" s="160">
        <f t="shared" si="70"/>
        <v>0</v>
      </c>
    </row>
    <row r="206" spans="1:20" x14ac:dyDescent="0.4">
      <c r="A206" s="102" t="s">
        <v>508</v>
      </c>
      <c r="B206" s="102">
        <f>【様式２】被派遣者略歴表!$C$20</f>
        <v>0</v>
      </c>
      <c r="C206" s="102"/>
      <c r="D206" s="102" t="str">
        <f>IFERROR(IF(VLOOKUP($B206,【様式４】経費計画書!$A$12:$AK$26,計算書!C199,0)=D$2,1,0),"")</f>
        <v/>
      </c>
      <c r="E206" s="102" t="str">
        <f>IF(D206=1,B206&amp;B199&amp;D$2,"")</f>
        <v/>
      </c>
      <c r="F206" s="102" t="str">
        <f>IF(E206="","",COUNTIFS($E$3:E206,E206))</f>
        <v/>
      </c>
      <c r="G206" s="103">
        <f t="shared" si="71"/>
        <v>0</v>
      </c>
      <c r="H206" s="102">
        <f ca="1">SUMIFS(INDIRECT(H199),INDIRECT(D199),H$2,【様式４】経費計画書!$A$12:$A$26,計算書!$B206)</f>
        <v>0</v>
      </c>
      <c r="I206" s="102" t="str">
        <f ca="1">IF(H206=0,"",$B206&amp;B199&amp;H$2)</f>
        <v/>
      </c>
      <c r="J206" s="102">
        <f ca="1">SUMIFS(INDIRECT(H199),INDIRECT(D199),J$2,【様式４】経費計画書!$A$12:$A$26,計算書!$B206)</f>
        <v>0</v>
      </c>
      <c r="K206" s="102" t="str">
        <f ca="1">IF(J206=0,"",B206&amp;B199&amp;J$2)</f>
        <v/>
      </c>
      <c r="M206" s="102" t="s">
        <v>551</v>
      </c>
      <c r="N206" s="167">
        <f>【様式３】実施希望調書!$E$62</f>
        <v>0</v>
      </c>
      <c r="O206" s="102" t="str">
        <f>IF(N206=0,"",N197&amp;N206)</f>
        <v/>
      </c>
      <c r="P206" s="102" t="str">
        <f>IF(O206="","",COUNTIFS($O$3:O206,O206))</f>
        <v/>
      </c>
      <c r="Q206" s="159" t="str">
        <f t="shared" si="68"/>
        <v/>
      </c>
      <c r="R206" s="160">
        <f t="shared" si="67"/>
        <v>0</v>
      </c>
      <c r="S206" s="159">
        <f t="shared" si="69"/>
        <v>0</v>
      </c>
      <c r="T206" s="160">
        <f t="shared" si="70"/>
        <v>0</v>
      </c>
    </row>
    <row r="207" spans="1:20" x14ac:dyDescent="0.4">
      <c r="A207" s="102" t="s">
        <v>509</v>
      </c>
      <c r="B207" s="102">
        <f>【様式２】被派遣者略歴表!$C$21</f>
        <v>0</v>
      </c>
      <c r="C207" s="102"/>
      <c r="D207" s="102" t="str">
        <f>IFERROR(IF(VLOOKUP($B207,【様式４】経費計画書!$A$12:$AK$26,計算書!C199,0)=D$2,1,0),"")</f>
        <v/>
      </c>
      <c r="E207" s="102" t="str">
        <f>IF(D207=1,B207&amp;B199&amp;D$2,"")</f>
        <v/>
      </c>
      <c r="F207" s="102" t="str">
        <f>IF(E207="","",COUNTIFS($E$3:E207,E207))</f>
        <v/>
      </c>
      <c r="G207" s="103">
        <f t="shared" si="71"/>
        <v>0</v>
      </c>
      <c r="H207" s="102">
        <f ca="1">SUMIFS(INDIRECT(H199),INDIRECT(D199),H$2,【様式４】経費計画書!$A$12:$A$26,計算書!$B207)</f>
        <v>0</v>
      </c>
      <c r="I207" s="102" t="str">
        <f ca="1">IF(H207=0,"",$B207&amp;B199&amp;H$2)</f>
        <v/>
      </c>
      <c r="J207" s="102">
        <f ca="1">SUMIFS(INDIRECT(H199),INDIRECT(D199),J$2,【様式４】経費計画書!$A$12:$A$26,計算書!$B207)</f>
        <v>0</v>
      </c>
      <c r="K207" s="102" t="str">
        <f ca="1">IF(J207=0,"",B207&amp;B199&amp;J$2)</f>
        <v/>
      </c>
      <c r="M207" s="102" t="s">
        <v>554</v>
      </c>
      <c r="N207" s="167">
        <f>【様式３】実施希望調書!$E$69</f>
        <v>0</v>
      </c>
      <c r="O207" s="102" t="str">
        <f>IF(N207=0,"",N197&amp;N207)</f>
        <v/>
      </c>
      <c r="P207" s="102" t="str">
        <f>IF(O207="","",COUNTIFS($O$3:O207,O207))</f>
        <v/>
      </c>
      <c r="Q207" s="159" t="str">
        <f t="shared" si="68"/>
        <v/>
      </c>
      <c r="R207" s="160">
        <f t="shared" si="67"/>
        <v>0</v>
      </c>
      <c r="S207" s="159">
        <f t="shared" si="69"/>
        <v>0</v>
      </c>
      <c r="T207" s="160">
        <f t="shared" si="70"/>
        <v>0</v>
      </c>
    </row>
    <row r="208" spans="1:20" x14ac:dyDescent="0.4">
      <c r="A208" s="102" t="s">
        <v>510</v>
      </c>
      <c r="B208" s="102">
        <f>【様式２】被派遣者略歴表!$C$22</f>
        <v>0</v>
      </c>
      <c r="C208" s="102"/>
      <c r="D208" s="102" t="str">
        <f>IFERROR(IF(VLOOKUP($B208,【様式４】経費計画書!$A$12:$AK$26,計算書!C199,0)=D$2,1,0),"")</f>
        <v/>
      </c>
      <c r="E208" s="102" t="str">
        <f>IF(D208=1,B208&amp;B199&amp;D$2,"")</f>
        <v/>
      </c>
      <c r="F208" s="102" t="str">
        <f>IF(E208="","",COUNTIFS($E$3:E208,E208))</f>
        <v/>
      </c>
      <c r="G208" s="103">
        <f t="shared" si="71"/>
        <v>0</v>
      </c>
      <c r="H208" s="102">
        <f ca="1">SUMIFS(INDIRECT(H199),INDIRECT(D199),H$2,【様式４】経費計画書!$A$12:$A$26,計算書!$B208)</f>
        <v>0</v>
      </c>
      <c r="I208" s="102" t="str">
        <f ca="1">IF(H208=0,"",$B208&amp;B199&amp;H$2)</f>
        <v/>
      </c>
      <c r="J208" s="102">
        <f ca="1">SUMIFS(INDIRECT(H199),INDIRECT(D199),J$2,【様式４】経費計画書!$A$12:$A$26,計算書!$B208)</f>
        <v>0</v>
      </c>
      <c r="K208" s="102" t="str">
        <f ca="1">IF(J208=0,"",B208&amp;B199&amp;J$2)</f>
        <v/>
      </c>
      <c r="M208" s="102" t="s">
        <v>557</v>
      </c>
      <c r="N208" s="167">
        <f>【様式３】実施希望調書!$E$76</f>
        <v>0</v>
      </c>
      <c r="O208" s="102" t="str">
        <f>IF(N208=0,"",N197&amp;N208)</f>
        <v/>
      </c>
      <c r="P208" s="102" t="str">
        <f>IF(O208="","",COUNTIFS($O$3:O208,O208))</f>
        <v/>
      </c>
      <c r="Q208" s="159" t="str">
        <f t="shared" si="68"/>
        <v/>
      </c>
      <c r="R208" s="160">
        <f t="shared" si="67"/>
        <v>0</v>
      </c>
      <c r="S208" s="159">
        <f t="shared" si="69"/>
        <v>0</v>
      </c>
      <c r="T208" s="160">
        <f t="shared" si="70"/>
        <v>0</v>
      </c>
    </row>
    <row r="209" spans="1:20" x14ac:dyDescent="0.4">
      <c r="A209" s="102" t="s">
        <v>511</v>
      </c>
      <c r="B209" s="102">
        <f>【様式２】被派遣者略歴表!$C$23</f>
        <v>0</v>
      </c>
      <c r="C209" s="102"/>
      <c r="D209" s="102" t="str">
        <f>IFERROR(IF(VLOOKUP($B209,【様式４】経費計画書!$A$12:$AK$26,計算書!C199,0)=D$2,1,0),"")</f>
        <v/>
      </c>
      <c r="E209" s="102" t="str">
        <f>IF(D209=1,B209&amp;B199&amp;D$2,"")</f>
        <v/>
      </c>
      <c r="F209" s="102" t="str">
        <f>IF(E209="","",COUNTIFS($E$3:E209,E209))</f>
        <v/>
      </c>
      <c r="G209" s="103">
        <f t="shared" si="71"/>
        <v>0</v>
      </c>
      <c r="H209" s="102">
        <f ca="1">SUMIFS(INDIRECT(H199),INDIRECT(D199),H$2,【様式４】経費計画書!$A$12:$A$26,計算書!$B209)</f>
        <v>0</v>
      </c>
      <c r="I209" s="102" t="str">
        <f ca="1">IF(H209=0,"",$B209&amp;B199&amp;H$2)</f>
        <v/>
      </c>
      <c r="J209" s="102">
        <f ca="1">SUMIFS(INDIRECT(H199),INDIRECT(D199),J$2,【様式４】経費計画書!$A$12:$A$26,計算書!$B209)</f>
        <v>0</v>
      </c>
      <c r="K209" s="102" t="str">
        <f ca="1">IF(J209=0,"",B209&amp;B199&amp;J$2)</f>
        <v/>
      </c>
      <c r="M209" s="102" t="s">
        <v>560</v>
      </c>
      <c r="N209" s="167">
        <f>【様式３】実施希望調書!$E$83</f>
        <v>0</v>
      </c>
      <c r="O209" s="102" t="str">
        <f>IF(N209=0,"",N197&amp;N209)</f>
        <v/>
      </c>
      <c r="P209" s="102" t="str">
        <f>IF(O209="","",COUNTIFS($O$3:O209,O209))</f>
        <v/>
      </c>
      <c r="Q209" s="159" t="str">
        <f t="shared" si="68"/>
        <v/>
      </c>
      <c r="R209" s="160">
        <f t="shared" si="67"/>
        <v>0</v>
      </c>
      <c r="S209" s="159">
        <f t="shared" si="69"/>
        <v>0</v>
      </c>
      <c r="T209" s="160">
        <f t="shared" si="70"/>
        <v>0</v>
      </c>
    </row>
    <row r="210" spans="1:20" x14ac:dyDescent="0.4">
      <c r="A210" s="102" t="s">
        <v>512</v>
      </c>
      <c r="B210" s="102">
        <f>【様式２】被派遣者略歴表!$C$24</f>
        <v>0</v>
      </c>
      <c r="C210" s="102"/>
      <c r="D210" s="102" t="str">
        <f>IFERROR(IF(VLOOKUP($B210,【様式４】経費計画書!$A$12:$AK$26,計算書!C199,0)=D$2,1,0),"")</f>
        <v/>
      </c>
      <c r="E210" s="102" t="str">
        <f>IF(D210=1,B210&amp;B199&amp;D$2,"")</f>
        <v/>
      </c>
      <c r="F210" s="102" t="str">
        <f>IF(E210="","",COUNTIFS($E$3:E210,E210))</f>
        <v/>
      </c>
      <c r="G210" s="103">
        <f t="shared" si="71"/>
        <v>0</v>
      </c>
      <c r="H210" s="102">
        <f ca="1">SUMIFS(INDIRECT(H199),INDIRECT(D199),H$2,【様式４】経費計画書!$A$12:$A$26,計算書!$B210)</f>
        <v>0</v>
      </c>
      <c r="I210" s="102" t="str">
        <f ca="1">IF(H210=0,"",$B210&amp;B199&amp;H$2)</f>
        <v/>
      </c>
      <c r="J210" s="102">
        <f ca="1">SUMIFS(INDIRECT(H199),INDIRECT(D199),J$2,【様式４】経費計画書!$A$12:$A$26,計算書!$B210)</f>
        <v>0</v>
      </c>
      <c r="K210" s="102" t="str">
        <f ca="1">IF(J210=0,"",B210&amp;B199&amp;J$2)</f>
        <v/>
      </c>
      <c r="M210" s="155"/>
      <c r="N210" s="168"/>
      <c r="P210" s="155"/>
      <c r="Q210" s="157">
        <f>N197</f>
        <v>0</v>
      </c>
      <c r="R210" s="162">
        <f>SUM(R198:R209)</f>
        <v>0</v>
      </c>
      <c r="T210" s="162">
        <f>SUM(T198:T209)</f>
        <v>0</v>
      </c>
    </row>
    <row r="211" spans="1:20" x14ac:dyDescent="0.4">
      <c r="A211" s="102" t="s">
        <v>513</v>
      </c>
      <c r="B211" s="102">
        <f>【様式２】被派遣者略歴表!$C$25</f>
        <v>0</v>
      </c>
      <c r="C211" s="102"/>
      <c r="D211" s="102" t="str">
        <f>IFERROR(IF(VLOOKUP($B211,【様式４】経費計画書!$A$12:$AK$26,計算書!C199,0)=D$2,1,0),"")</f>
        <v/>
      </c>
      <c r="E211" s="102" t="str">
        <f>IF(D211=1,B211&amp;B199&amp;D$2,"")</f>
        <v/>
      </c>
      <c r="F211" s="102" t="str">
        <f>IF(E211="","",COUNTIFS($E$3:E211,E211))</f>
        <v/>
      </c>
      <c r="G211" s="103">
        <f t="shared" si="71"/>
        <v>0</v>
      </c>
      <c r="H211" s="102">
        <f ca="1">SUMIFS(INDIRECT(H199),INDIRECT(D199),H$2,【様式４】経費計画書!$A$12:$A$26,計算書!$B211)</f>
        <v>0</v>
      </c>
      <c r="I211" s="102" t="str">
        <f ca="1">IF(H211=0,"",$B211&amp;B199&amp;H$2)</f>
        <v/>
      </c>
      <c r="J211" s="102">
        <f ca="1">SUMIFS(INDIRECT(H199),INDIRECT(D199),J$2,【様式４】経費計画書!$A$12:$A$26,計算書!$B211)</f>
        <v>0</v>
      </c>
      <c r="K211" s="102" t="str">
        <f ca="1">IF(J211=0,"",B211&amp;B199&amp;J$2)</f>
        <v/>
      </c>
    </row>
    <row r="212" spans="1:20" x14ac:dyDescent="0.4">
      <c r="A212" s="102" t="s">
        <v>514</v>
      </c>
      <c r="B212" s="102">
        <f>【様式２】被派遣者略歴表!$C$26</f>
        <v>0</v>
      </c>
      <c r="C212" s="102"/>
      <c r="D212" s="102" t="str">
        <f>IFERROR(IF(VLOOKUP($B212,【様式４】経費計画書!$A$12:$AK$26,計算書!C199,0)=D$2,1,0),"")</f>
        <v/>
      </c>
      <c r="E212" s="102" t="str">
        <f>IF(D212=1,B212&amp;B199&amp;D$2,"")</f>
        <v/>
      </c>
      <c r="F212" s="102" t="str">
        <f>IF(E212="","",COUNTIFS($E$3:E212,E212))</f>
        <v/>
      </c>
      <c r="G212" s="103">
        <f t="shared" si="71"/>
        <v>0</v>
      </c>
      <c r="H212" s="102">
        <f ca="1">SUMIFS(INDIRECT(H199),INDIRECT(D199),H$2,【様式４】経費計画書!$A$12:$A$26,計算書!$B212)</f>
        <v>0</v>
      </c>
      <c r="I212" s="102" t="str">
        <f ca="1">IF(H212=0,"",$B212&amp;B199&amp;H$2)</f>
        <v/>
      </c>
      <c r="J212" s="102">
        <f ca="1">SUMIFS(INDIRECT(H199),INDIRECT(D199),J$2,【様式４】経費計画書!$A$12:$A$26,計算書!$B212)</f>
        <v>0</v>
      </c>
      <c r="K212" s="102" t="str">
        <f ca="1">IF(J212=0,"",B212&amp;B199&amp;J$2)</f>
        <v/>
      </c>
      <c r="M212" s="156" t="s">
        <v>517</v>
      </c>
      <c r="N212" s="166">
        <f>【様式２】被派遣者略歴表!$C$29</f>
        <v>0</v>
      </c>
      <c r="O212" s="156" t="s">
        <v>707</v>
      </c>
      <c r="P212" s="156" t="s">
        <v>524</v>
      </c>
      <c r="Q212" s="158" t="s">
        <v>709</v>
      </c>
      <c r="R212" s="158" t="s">
        <v>710</v>
      </c>
      <c r="S212" s="158" t="s">
        <v>709</v>
      </c>
      <c r="T212" s="158" t="s">
        <v>710</v>
      </c>
    </row>
    <row r="213" spans="1:20" x14ac:dyDescent="0.4">
      <c r="A213" s="102" t="s">
        <v>515</v>
      </c>
      <c r="B213" s="102">
        <f>【様式２】被派遣者略歴表!$C$27</f>
        <v>0</v>
      </c>
      <c r="C213" s="102"/>
      <c r="D213" s="102" t="str">
        <f>IFERROR(IF(VLOOKUP($B213,【様式４】経費計画書!$A$12:$AK$26,計算書!C199,0)=D$2,1,0),"")</f>
        <v/>
      </c>
      <c r="E213" s="102" t="str">
        <f>IF(D213=1,B213&amp;B199&amp;D$2,"")</f>
        <v/>
      </c>
      <c r="F213" s="102" t="str">
        <f>IF(E213="","",COUNTIFS($E$3:E213,E213))</f>
        <v/>
      </c>
      <c r="G213" s="103">
        <f t="shared" si="71"/>
        <v>0</v>
      </c>
      <c r="H213" s="102">
        <f ca="1">SUMIFS(INDIRECT(H199),INDIRECT(D199),H$2,【様式４】経費計画書!$A$12:$A$26,計算書!$B213)</f>
        <v>0</v>
      </c>
      <c r="I213" s="102" t="str">
        <f ca="1">IF(H213=0,"",$B213&amp;B199&amp;H$2)</f>
        <v/>
      </c>
      <c r="J213" s="102">
        <f ca="1">SUMIFS(INDIRECT(H199),INDIRECT(D199),J$2,【様式４】経費計画書!$A$12:$A$26,計算書!$B213)</f>
        <v>0</v>
      </c>
      <c r="K213" s="102" t="str">
        <f ca="1">IF(J213=0,"",B213&amp;B199&amp;J$2)</f>
        <v/>
      </c>
      <c r="M213" s="102" t="s">
        <v>525</v>
      </c>
      <c r="N213" s="167">
        <f>【様式３】実施希望調書!$E$6</f>
        <v>0</v>
      </c>
      <c r="O213" s="102" t="str">
        <f>IF(N213=0,"",N212&amp;N213)</f>
        <v/>
      </c>
      <c r="P213" s="102" t="str">
        <f>IF(O213="","",COUNTIFS($O$3:O213,O213))</f>
        <v/>
      </c>
      <c r="Q213" s="159" t="str">
        <f>IF(P213=1,SUMIFS($H:$H,$I:$I,$O213&amp;"実技"),"")</f>
        <v/>
      </c>
      <c r="R213" s="160">
        <f t="shared" ref="R213:R224" si="72">IF(Q213="",0,IF(Q213*$X$1&gt;=$X$2,$X$2,Q213*$X$1))</f>
        <v>0</v>
      </c>
      <c r="S213" s="159">
        <f>IF($P213=1,SUMIFS($J:$J,$K:$K,$O213&amp;"単労"),0)</f>
        <v>0</v>
      </c>
      <c r="T213" s="160">
        <f>IF(S213=0,0,IF(S213*$Y$1&gt;=$Y$2,$Y$2,S213*$Y$1))</f>
        <v>0</v>
      </c>
    </row>
    <row r="214" spans="1:20" x14ac:dyDescent="0.4">
      <c r="A214" s="102" t="s">
        <v>516</v>
      </c>
      <c r="B214" s="102">
        <f>【様式２】被派遣者略歴表!$C$28</f>
        <v>0</v>
      </c>
      <c r="C214" s="102"/>
      <c r="D214" s="102" t="str">
        <f>IFERROR(IF(VLOOKUP($B214,【様式４】経費計画書!$A$12:$AK$26,計算書!C199,0)=D$2,1,0),"")</f>
        <v/>
      </c>
      <c r="E214" s="102" t="str">
        <f>IF(D214=1,B214&amp;B199&amp;D$2,"")</f>
        <v/>
      </c>
      <c r="F214" s="102" t="str">
        <f>IF(E214="","",COUNTIFS($E$3:E214,E214))</f>
        <v/>
      </c>
      <c r="G214" s="103">
        <f t="shared" si="71"/>
        <v>0</v>
      </c>
      <c r="H214" s="102">
        <f ca="1">SUMIFS(INDIRECT(H199),INDIRECT(D199),H$2,【様式４】経費計画書!$A$12:$A$26,計算書!$B214)</f>
        <v>0</v>
      </c>
      <c r="I214" s="102" t="str">
        <f ca="1">IF(H214=0,"",$B214&amp;B199&amp;H$2)</f>
        <v/>
      </c>
      <c r="J214" s="102">
        <f ca="1">SUMIFS(INDIRECT(H199),INDIRECT(D199),J$2,【様式４】経費計画書!$A$12:$A$26,計算書!$B214)</f>
        <v>0</v>
      </c>
      <c r="K214" s="102" t="str">
        <f ca="1">IF(J214=0,"",B214&amp;B199&amp;J$2)</f>
        <v/>
      </c>
      <c r="M214" s="102" t="s">
        <v>527</v>
      </c>
      <c r="N214" s="167">
        <f>【様式３】実施希望調書!$E$13</f>
        <v>0</v>
      </c>
      <c r="O214" s="102" t="str">
        <f>IF(N214=0,"",N212&amp;N214)</f>
        <v/>
      </c>
      <c r="P214" s="102" t="str">
        <f>IF(O214="","",COUNTIFS($O$3:O214,O214))</f>
        <v/>
      </c>
      <c r="Q214" s="159" t="str">
        <f t="shared" ref="Q214:Q224" si="73">IF(P214=1,SUMIFS(H:H,I:I,O214&amp;"実技"),"")</f>
        <v/>
      </c>
      <c r="R214" s="160">
        <f t="shared" si="72"/>
        <v>0</v>
      </c>
      <c r="S214" s="159">
        <f t="shared" ref="S214:S224" si="74">IF($P214=1,SUMIFS($J:$J,$K:$K,$O214&amp;"単労"),0)</f>
        <v>0</v>
      </c>
      <c r="T214" s="160">
        <f t="shared" ref="T214:T224" si="75">IF(S214=0,0,IF(S214*$Y$1&gt;=$Y$2,$Y$2,S214*$Y$1))</f>
        <v>0</v>
      </c>
    </row>
    <row r="215" spans="1:20" x14ac:dyDescent="0.4">
      <c r="A215" s="102" t="s">
        <v>517</v>
      </c>
      <c r="B215" s="102">
        <f>【様式２】被派遣者略歴表!$C$29</f>
        <v>0</v>
      </c>
      <c r="C215" s="102"/>
      <c r="D215" s="102" t="str">
        <f>IFERROR(IF(VLOOKUP($B215,【様式４】経費計画書!$A$12:$AK$26,計算書!C199,0)=D$2,1,0),"")</f>
        <v/>
      </c>
      <c r="E215" s="102" t="str">
        <f>IF(D215=1,B215&amp;B199&amp;D$2,"")</f>
        <v/>
      </c>
      <c r="F215" s="102" t="str">
        <f>IF(E215="","",COUNTIFS($E$3:E215,E215))</f>
        <v/>
      </c>
      <c r="G215" s="103">
        <f t="shared" si="71"/>
        <v>0</v>
      </c>
      <c r="H215" s="102">
        <f ca="1">SUMIFS(INDIRECT(H199),INDIRECT(D199),H$2,【様式４】経費計画書!$A$12:$A$26,計算書!$B215)</f>
        <v>0</v>
      </c>
      <c r="I215" s="102" t="str">
        <f ca="1">IF(H215=0,"",$B215&amp;B199&amp;H$2)</f>
        <v/>
      </c>
      <c r="J215" s="102">
        <f ca="1">SUMIFS(INDIRECT(H199),INDIRECT(D199),J$2,【様式４】経費計画書!$A$12:$A$26,計算書!$B215)</f>
        <v>0</v>
      </c>
      <c r="K215" s="102" t="str">
        <f ca="1">IF(J215=0,"",B215&amp;B199&amp;J$2)</f>
        <v/>
      </c>
      <c r="M215" s="102" t="s">
        <v>535</v>
      </c>
      <c r="N215" s="167">
        <f>【様式３】実施希望調書!$E$20</f>
        <v>0</v>
      </c>
      <c r="O215" s="102" t="str">
        <f>IF(N215=0,"",N212&amp;N215)</f>
        <v/>
      </c>
      <c r="P215" s="102" t="str">
        <f>IF(O215="","",COUNTIFS($O$3:O215,O215))</f>
        <v/>
      </c>
      <c r="Q215" s="159" t="str">
        <f t="shared" si="73"/>
        <v/>
      </c>
      <c r="R215" s="160">
        <f t="shared" si="72"/>
        <v>0</v>
      </c>
      <c r="S215" s="159">
        <f t="shared" si="74"/>
        <v>0</v>
      </c>
      <c r="T215" s="160">
        <f t="shared" si="75"/>
        <v>0</v>
      </c>
    </row>
    <row r="216" spans="1:20" x14ac:dyDescent="0.4">
      <c r="M216" s="102" t="s">
        <v>536</v>
      </c>
      <c r="N216" s="167">
        <f>【様式３】実施希望調書!$E$27</f>
        <v>0</v>
      </c>
      <c r="O216" s="102" t="str">
        <f>IF(N216=0,"",N212&amp;N216)</f>
        <v/>
      </c>
      <c r="P216" s="102" t="str">
        <f>IF(O216="","",COUNTIFS($O$3:O216,O216))</f>
        <v/>
      </c>
      <c r="Q216" s="159" t="str">
        <f t="shared" si="73"/>
        <v/>
      </c>
      <c r="R216" s="160">
        <f t="shared" si="72"/>
        <v>0</v>
      </c>
      <c r="S216" s="159">
        <f t="shared" si="74"/>
        <v>0</v>
      </c>
      <c r="T216" s="160">
        <f t="shared" si="75"/>
        <v>0</v>
      </c>
    </row>
    <row r="217" spans="1:20" x14ac:dyDescent="0.4">
      <c r="M217" s="102" t="s">
        <v>539</v>
      </c>
      <c r="N217" s="167">
        <f>【様式３】実施希望調書!$E$34</f>
        <v>0</v>
      </c>
      <c r="O217" s="102" t="str">
        <f>IF(N217=0,"",N212&amp;N217)</f>
        <v/>
      </c>
      <c r="P217" s="102" t="str">
        <f>IF(O217="","",COUNTIFS($O$3:O217,O217))</f>
        <v/>
      </c>
      <c r="Q217" s="159" t="str">
        <f t="shared" si="73"/>
        <v/>
      </c>
      <c r="R217" s="160">
        <f t="shared" si="72"/>
        <v>0</v>
      </c>
      <c r="S217" s="159">
        <f t="shared" si="74"/>
        <v>0</v>
      </c>
      <c r="T217" s="160">
        <f t="shared" si="75"/>
        <v>0</v>
      </c>
    </row>
    <row r="218" spans="1:20" x14ac:dyDescent="0.4">
      <c r="A218" s="120" t="s">
        <v>525</v>
      </c>
      <c r="B218" s="121" t="str">
        <f>B1</f>
        <v/>
      </c>
      <c r="C218" s="154">
        <f>COUNTIFS($B$218:B218,B218)</f>
        <v>1</v>
      </c>
      <c r="D218" s="154" t="str">
        <f>IF(B218="","",IF(C218=1,COUNTIF($C$218:C218,1),""))</f>
        <v/>
      </c>
      <c r="M218" s="102" t="s">
        <v>542</v>
      </c>
      <c r="N218" s="167">
        <f>【様式３】実施希望調書!$E$41</f>
        <v>0</v>
      </c>
      <c r="O218" s="102" t="str">
        <f>IF(N218=0,"",N212&amp;N218)</f>
        <v/>
      </c>
      <c r="P218" s="102" t="str">
        <f>IF(O218="","",COUNTIFS($O$3:O218,O218))</f>
        <v/>
      </c>
      <c r="Q218" s="159" t="str">
        <f t="shared" si="73"/>
        <v/>
      </c>
      <c r="R218" s="160">
        <f t="shared" si="72"/>
        <v>0</v>
      </c>
      <c r="S218" s="159">
        <f t="shared" si="74"/>
        <v>0</v>
      </c>
      <c r="T218" s="160">
        <f t="shared" si="75"/>
        <v>0</v>
      </c>
    </row>
    <row r="219" spans="1:20" x14ac:dyDescent="0.4">
      <c r="A219" s="120" t="s">
        <v>527</v>
      </c>
      <c r="B219" s="121" t="str">
        <f>B19</f>
        <v/>
      </c>
      <c r="C219" s="154">
        <f>COUNTIFS($B$218:B219,B219)</f>
        <v>2</v>
      </c>
      <c r="D219" s="154" t="str">
        <f>IF(B219="","",IF(C219=1,COUNTIF($C$218:C219,1),""))</f>
        <v/>
      </c>
      <c r="M219" s="102" t="s">
        <v>545</v>
      </c>
      <c r="N219" s="167">
        <f>【様式３】実施希望調書!$E$48</f>
        <v>0</v>
      </c>
      <c r="O219" s="102" t="str">
        <f>IF(N219=0,"",N212&amp;N219)</f>
        <v/>
      </c>
      <c r="P219" s="102" t="str">
        <f>IF(O219="","",COUNTIFS($O$3:O219,O219))</f>
        <v/>
      </c>
      <c r="Q219" s="159" t="str">
        <f t="shared" si="73"/>
        <v/>
      </c>
      <c r="R219" s="160">
        <f t="shared" si="72"/>
        <v>0</v>
      </c>
      <c r="S219" s="159">
        <f t="shared" si="74"/>
        <v>0</v>
      </c>
      <c r="T219" s="160">
        <f t="shared" si="75"/>
        <v>0</v>
      </c>
    </row>
    <row r="220" spans="1:20" x14ac:dyDescent="0.4">
      <c r="A220" s="120" t="s">
        <v>535</v>
      </c>
      <c r="B220" s="121" t="str">
        <f>B37</f>
        <v/>
      </c>
      <c r="C220" s="154">
        <f>COUNTIFS($B$218:B220,B220)</f>
        <v>3</v>
      </c>
      <c r="D220" s="154" t="str">
        <f>IF(B220="","",IF(C220=1,COUNTIF($C$218:C220,1),""))</f>
        <v/>
      </c>
      <c r="M220" s="102" t="s">
        <v>548</v>
      </c>
      <c r="N220" s="167">
        <f>【様式３】実施希望調書!$E$55</f>
        <v>0</v>
      </c>
      <c r="O220" s="102" t="str">
        <f>IF(N220=0,"",N212&amp;N220)</f>
        <v/>
      </c>
      <c r="P220" s="102" t="str">
        <f>IF(O220="","",COUNTIFS($O$3:O220,O220))</f>
        <v/>
      </c>
      <c r="Q220" s="159" t="str">
        <f t="shared" si="73"/>
        <v/>
      </c>
      <c r="R220" s="160">
        <f t="shared" si="72"/>
        <v>0</v>
      </c>
      <c r="S220" s="159">
        <f t="shared" si="74"/>
        <v>0</v>
      </c>
      <c r="T220" s="160">
        <f t="shared" si="75"/>
        <v>0</v>
      </c>
    </row>
    <row r="221" spans="1:20" x14ac:dyDescent="0.4">
      <c r="A221" s="120" t="s">
        <v>536</v>
      </c>
      <c r="B221" s="121" t="str">
        <f>B55</f>
        <v/>
      </c>
      <c r="C221" s="154">
        <f>COUNTIFS($B$218:B221,B221)</f>
        <v>4</v>
      </c>
      <c r="D221" s="154" t="str">
        <f>IF(B221="","",IF(C221=1,COUNTIF($C$218:C221,1),""))</f>
        <v/>
      </c>
      <c r="M221" s="102" t="s">
        <v>551</v>
      </c>
      <c r="N221" s="167">
        <f>【様式３】実施希望調書!$E$62</f>
        <v>0</v>
      </c>
      <c r="O221" s="102" t="str">
        <f>IF(N221=0,"",N212&amp;N221)</f>
        <v/>
      </c>
      <c r="P221" s="102" t="str">
        <f>IF(O221="","",COUNTIFS($O$3:O221,O221))</f>
        <v/>
      </c>
      <c r="Q221" s="159" t="str">
        <f t="shared" si="73"/>
        <v/>
      </c>
      <c r="R221" s="160">
        <f t="shared" si="72"/>
        <v>0</v>
      </c>
      <c r="S221" s="159">
        <f t="shared" si="74"/>
        <v>0</v>
      </c>
      <c r="T221" s="160">
        <f t="shared" si="75"/>
        <v>0</v>
      </c>
    </row>
    <row r="222" spans="1:20" x14ac:dyDescent="0.4">
      <c r="A222" s="120" t="s">
        <v>539</v>
      </c>
      <c r="B222" s="121" t="str">
        <f>B73</f>
        <v/>
      </c>
      <c r="C222" s="154">
        <f>COUNTIFS($B$218:B222,B222)</f>
        <v>5</v>
      </c>
      <c r="D222" s="154" t="str">
        <f>IF(B222="","",IF(C222=1,COUNTIF($C$218:C222,1),""))</f>
        <v/>
      </c>
      <c r="M222" s="102" t="s">
        <v>554</v>
      </c>
      <c r="N222" s="167">
        <f>【様式３】実施希望調書!$E$69</f>
        <v>0</v>
      </c>
      <c r="O222" s="102" t="str">
        <f>IF(N222=0,"",N212&amp;N222)</f>
        <v/>
      </c>
      <c r="P222" s="102" t="str">
        <f>IF(O222="","",COUNTIFS($O$3:O222,O222))</f>
        <v/>
      </c>
      <c r="Q222" s="159" t="str">
        <f t="shared" si="73"/>
        <v/>
      </c>
      <c r="R222" s="160">
        <f t="shared" si="72"/>
        <v>0</v>
      </c>
      <c r="S222" s="159">
        <f t="shared" si="74"/>
        <v>0</v>
      </c>
      <c r="T222" s="160">
        <f t="shared" si="75"/>
        <v>0</v>
      </c>
    </row>
    <row r="223" spans="1:20" x14ac:dyDescent="0.4">
      <c r="A223" s="120" t="s">
        <v>542</v>
      </c>
      <c r="B223" s="121" t="str">
        <f>B91</f>
        <v/>
      </c>
      <c r="C223" s="154">
        <f>COUNTIFS($B$218:B223,B223)</f>
        <v>6</v>
      </c>
      <c r="D223" s="154" t="str">
        <f>IF(B223="","",IF(C223=1,COUNTIF($C$218:C223,1),""))</f>
        <v/>
      </c>
      <c r="M223" s="102" t="s">
        <v>557</v>
      </c>
      <c r="N223" s="167">
        <f>【様式３】実施希望調書!$E$76</f>
        <v>0</v>
      </c>
      <c r="O223" s="102" t="str">
        <f>IF(N223=0,"",N212&amp;N223)</f>
        <v/>
      </c>
      <c r="P223" s="102" t="str">
        <f>IF(O223="","",COUNTIFS($O$3:O223,O223))</f>
        <v/>
      </c>
      <c r="Q223" s="159" t="str">
        <f t="shared" si="73"/>
        <v/>
      </c>
      <c r="R223" s="160">
        <f t="shared" si="72"/>
        <v>0</v>
      </c>
      <c r="S223" s="159">
        <f t="shared" si="74"/>
        <v>0</v>
      </c>
      <c r="T223" s="160">
        <f t="shared" si="75"/>
        <v>0</v>
      </c>
    </row>
    <row r="224" spans="1:20" x14ac:dyDescent="0.4">
      <c r="A224" s="120" t="s">
        <v>545</v>
      </c>
      <c r="B224" s="121" t="str">
        <f>B109</f>
        <v/>
      </c>
      <c r="C224" s="154">
        <f>COUNTIFS($B$218:B224,B224)</f>
        <v>7</v>
      </c>
      <c r="D224" s="154" t="str">
        <f>IF(B224="","",IF(C224=1,COUNTIF($C$218:C224,1),""))</f>
        <v/>
      </c>
      <c r="M224" s="102" t="s">
        <v>560</v>
      </c>
      <c r="N224" s="167">
        <f>【様式３】実施希望調書!$E$83</f>
        <v>0</v>
      </c>
      <c r="O224" s="102" t="str">
        <f>IF(N224=0,"",N212&amp;N224)</f>
        <v/>
      </c>
      <c r="P224" s="102" t="str">
        <f>IF(O224="","",COUNTIFS($O$3:O224,O224))</f>
        <v/>
      </c>
      <c r="Q224" s="159" t="str">
        <f t="shared" si="73"/>
        <v/>
      </c>
      <c r="R224" s="160">
        <f t="shared" si="72"/>
        <v>0</v>
      </c>
      <c r="S224" s="159">
        <f t="shared" si="74"/>
        <v>0</v>
      </c>
      <c r="T224" s="160">
        <f t="shared" si="75"/>
        <v>0</v>
      </c>
    </row>
    <row r="225" spans="1:20" x14ac:dyDescent="0.4">
      <c r="A225" s="120" t="s">
        <v>548</v>
      </c>
      <c r="B225" s="121" t="str">
        <f>B127</f>
        <v/>
      </c>
      <c r="C225" s="154">
        <f>COUNTIFS($B$218:B225,B225)</f>
        <v>8</v>
      </c>
      <c r="D225" s="154" t="str">
        <f>IF(B225="","",IF(C225=1,COUNTIF($C$218:C225,1),""))</f>
        <v/>
      </c>
      <c r="M225" s="155"/>
      <c r="N225" s="168"/>
      <c r="P225" s="155"/>
      <c r="Q225" s="157">
        <f>N212</f>
        <v>0</v>
      </c>
      <c r="R225" s="162">
        <f>SUM(R213:R224)</f>
        <v>0</v>
      </c>
      <c r="T225" s="162">
        <f>SUM(T213:T224)</f>
        <v>0</v>
      </c>
    </row>
    <row r="226" spans="1:20" x14ac:dyDescent="0.4">
      <c r="A226" s="120" t="s">
        <v>551</v>
      </c>
      <c r="B226" s="121" t="str">
        <f>B145</f>
        <v/>
      </c>
      <c r="C226" s="154">
        <f>COUNTIFS($B$218:B226,B226)</f>
        <v>9</v>
      </c>
      <c r="D226" s="154" t="str">
        <f>IF(B226="","",IF(C226=1,COUNTIF($C$218:C226,1),""))</f>
        <v/>
      </c>
    </row>
    <row r="227" spans="1:20" x14ac:dyDescent="0.4">
      <c r="A227" s="120" t="s">
        <v>554</v>
      </c>
      <c r="B227" s="121" t="str">
        <f>B163</f>
        <v/>
      </c>
      <c r="C227" s="154">
        <f>COUNTIFS($B$218:B227,B227)</f>
        <v>10</v>
      </c>
      <c r="D227" s="154" t="str">
        <f>IF(B227="","",IF(C227=1,COUNTIF($C$218:C227,1),""))</f>
        <v/>
      </c>
    </row>
    <row r="228" spans="1:20" x14ac:dyDescent="0.4">
      <c r="A228" s="120" t="s">
        <v>557</v>
      </c>
      <c r="B228" s="121" t="str">
        <f>B181</f>
        <v/>
      </c>
      <c r="C228" s="154">
        <f>COUNTIFS($B$218:B228,B228)</f>
        <v>11</v>
      </c>
      <c r="D228" s="154" t="str">
        <f>IF(B228="","",IF(C228=1,COUNTIF($C$218:C228,1),""))</f>
        <v/>
      </c>
    </row>
    <row r="229" spans="1:20" x14ac:dyDescent="0.4">
      <c r="A229" s="120" t="s">
        <v>560</v>
      </c>
      <c r="B229" s="121" t="str">
        <f>B199</f>
        <v/>
      </c>
      <c r="C229" s="154">
        <f>COUNTIFS($B$218:B229,B229)</f>
        <v>12</v>
      </c>
      <c r="D229" s="154" t="str">
        <f>IF(B229="","",IF(C229=1,COUNTIF($C$218:C229,1),""))</f>
        <v/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C18"/>
  <sheetViews>
    <sheetView workbookViewId="0">
      <selection activeCell="E13" sqref="E13"/>
    </sheetView>
  </sheetViews>
  <sheetFormatPr defaultColWidth="9" defaultRowHeight="17.7" x14ac:dyDescent="0.4"/>
  <cols>
    <col min="1" max="1" width="24.109375" style="90" bestFit="1" customWidth="1"/>
    <col min="2" max="3" width="17.77734375" style="90" customWidth="1"/>
    <col min="4" max="16384" width="9" style="90"/>
  </cols>
  <sheetData>
    <row r="2" spans="1:3" x14ac:dyDescent="0.4">
      <c r="A2" s="144" t="s">
        <v>583</v>
      </c>
      <c r="B2" s="145" t="s">
        <v>584</v>
      </c>
      <c r="C2" s="145" t="s">
        <v>568</v>
      </c>
    </row>
    <row r="3" spans="1:3" x14ac:dyDescent="0.4">
      <c r="A3" s="102" t="s">
        <v>585</v>
      </c>
      <c r="B3" s="146" t="str">
        <f t="shared" ref="B3:B17" ca="1" si="0">INDIRECT(A3&amp;"!F6")</f>
        <v/>
      </c>
      <c r="C3" s="147">
        <f ca="1">INDIRECT(A3&amp;"!E12")</f>
        <v>0</v>
      </c>
    </row>
    <row r="4" spans="1:3" x14ac:dyDescent="0.4">
      <c r="A4" s="102" t="s">
        <v>586</v>
      </c>
      <c r="B4" s="146" t="str">
        <f t="shared" ca="1" si="0"/>
        <v/>
      </c>
      <c r="C4" s="147">
        <f t="shared" ref="C4:C17" ca="1" si="1">INDIRECT(A4&amp;"!E11")</f>
        <v>0</v>
      </c>
    </row>
    <row r="5" spans="1:3" x14ac:dyDescent="0.4">
      <c r="A5" s="102" t="s">
        <v>587</v>
      </c>
      <c r="B5" s="146" t="str">
        <f t="shared" ca="1" si="0"/>
        <v/>
      </c>
      <c r="C5" s="147">
        <f t="shared" ca="1" si="1"/>
        <v>0</v>
      </c>
    </row>
    <row r="6" spans="1:3" x14ac:dyDescent="0.4">
      <c r="A6" s="102" t="s">
        <v>588</v>
      </c>
      <c r="B6" s="146" t="str">
        <f t="shared" ca="1" si="0"/>
        <v/>
      </c>
      <c r="C6" s="147">
        <f t="shared" ca="1" si="1"/>
        <v>0</v>
      </c>
    </row>
    <row r="7" spans="1:3" x14ac:dyDescent="0.4">
      <c r="A7" s="102" t="s">
        <v>589</v>
      </c>
      <c r="B7" s="146" t="str">
        <f t="shared" ca="1" si="0"/>
        <v/>
      </c>
      <c r="C7" s="147">
        <f t="shared" ca="1" si="1"/>
        <v>0</v>
      </c>
    </row>
    <row r="8" spans="1:3" x14ac:dyDescent="0.4">
      <c r="A8" s="102" t="s">
        <v>590</v>
      </c>
      <c r="B8" s="146" t="str">
        <f t="shared" ca="1" si="0"/>
        <v/>
      </c>
      <c r="C8" s="147">
        <f t="shared" ca="1" si="1"/>
        <v>0</v>
      </c>
    </row>
    <row r="9" spans="1:3" x14ac:dyDescent="0.4">
      <c r="A9" s="102" t="s">
        <v>591</v>
      </c>
      <c r="B9" s="146" t="str">
        <f t="shared" ca="1" si="0"/>
        <v/>
      </c>
      <c r="C9" s="147">
        <f t="shared" ca="1" si="1"/>
        <v>0</v>
      </c>
    </row>
    <row r="10" spans="1:3" x14ac:dyDescent="0.4">
      <c r="A10" s="102" t="s">
        <v>592</v>
      </c>
      <c r="B10" s="146" t="str">
        <f t="shared" ca="1" si="0"/>
        <v/>
      </c>
      <c r="C10" s="147">
        <f t="shared" ca="1" si="1"/>
        <v>0</v>
      </c>
    </row>
    <row r="11" spans="1:3" x14ac:dyDescent="0.4">
      <c r="A11" s="102" t="s">
        <v>593</v>
      </c>
      <c r="B11" s="146" t="str">
        <f t="shared" ca="1" si="0"/>
        <v/>
      </c>
      <c r="C11" s="147">
        <f t="shared" ca="1" si="1"/>
        <v>0</v>
      </c>
    </row>
    <row r="12" spans="1:3" x14ac:dyDescent="0.4">
      <c r="A12" s="102" t="s">
        <v>594</v>
      </c>
      <c r="B12" s="146" t="str">
        <f t="shared" ca="1" si="0"/>
        <v/>
      </c>
      <c r="C12" s="147">
        <f t="shared" ca="1" si="1"/>
        <v>0</v>
      </c>
    </row>
    <row r="13" spans="1:3" x14ac:dyDescent="0.4">
      <c r="A13" s="102" t="s">
        <v>595</v>
      </c>
      <c r="B13" s="146" t="str">
        <f t="shared" ca="1" si="0"/>
        <v/>
      </c>
      <c r="C13" s="147">
        <f t="shared" ca="1" si="1"/>
        <v>0</v>
      </c>
    </row>
    <row r="14" spans="1:3" x14ac:dyDescent="0.4">
      <c r="A14" s="102" t="s">
        <v>596</v>
      </c>
      <c r="B14" s="146" t="str">
        <f t="shared" ca="1" si="0"/>
        <v/>
      </c>
      <c r="C14" s="147">
        <f t="shared" ca="1" si="1"/>
        <v>0</v>
      </c>
    </row>
    <row r="15" spans="1:3" x14ac:dyDescent="0.4">
      <c r="A15" s="102" t="s">
        <v>597</v>
      </c>
      <c r="B15" s="146" t="str">
        <f t="shared" ca="1" si="0"/>
        <v/>
      </c>
      <c r="C15" s="147">
        <f t="shared" ca="1" si="1"/>
        <v>0</v>
      </c>
    </row>
    <row r="16" spans="1:3" x14ac:dyDescent="0.4">
      <c r="A16" s="102" t="s">
        <v>598</v>
      </c>
      <c r="B16" s="146" t="str">
        <f t="shared" ca="1" si="0"/>
        <v/>
      </c>
      <c r="C16" s="147">
        <f t="shared" ca="1" si="1"/>
        <v>0</v>
      </c>
    </row>
    <row r="17" spans="1:3" x14ac:dyDescent="0.4">
      <c r="A17" s="102" t="s">
        <v>599</v>
      </c>
      <c r="B17" s="146" t="str">
        <f t="shared" ca="1" si="0"/>
        <v/>
      </c>
      <c r="C17" s="147">
        <f t="shared" ca="1" si="1"/>
        <v>0</v>
      </c>
    </row>
    <row r="18" spans="1:3" x14ac:dyDescent="0.4">
      <c r="C18" s="148">
        <f ca="1">SUM(C3:C17)</f>
        <v>0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H10"/>
  <sheetViews>
    <sheetView topLeftCell="EC1" zoomScaleNormal="100" workbookViewId="0">
      <selection activeCell="JB13" sqref="JB13"/>
    </sheetView>
  </sheetViews>
  <sheetFormatPr defaultColWidth="8.6640625" defaultRowHeight="18" customHeight="1" outlineLevelCol="1" x14ac:dyDescent="0.4"/>
  <cols>
    <col min="1" max="35" width="8.6640625" style="1"/>
    <col min="36" max="41" width="8.6640625" style="1" hidden="1" customWidth="1" outlineLevel="1"/>
    <col min="42" max="42" width="8.6640625" style="1" collapsed="1"/>
    <col min="43" max="48" width="0" style="1" hidden="1" customWidth="1" outlineLevel="1"/>
    <col min="49" max="49" width="8.6640625" style="1" collapsed="1"/>
    <col min="50" max="55" width="0" style="1" hidden="1" customWidth="1" outlineLevel="1"/>
    <col min="56" max="56" width="8.6640625" style="1" collapsed="1"/>
    <col min="57" max="62" width="0" style="1" hidden="1" customWidth="1" outlineLevel="1"/>
    <col min="63" max="63" width="8.6640625" style="1" collapsed="1"/>
    <col min="64" max="69" width="8.6640625" style="1" hidden="1" customWidth="1" outlineLevel="1"/>
    <col min="70" max="70" width="8.6640625" style="1" customWidth="1" collapsed="1"/>
    <col min="71" max="76" width="8.6640625" style="1" hidden="1" customWidth="1" outlineLevel="1"/>
    <col min="77" max="77" width="8.6640625" style="1" customWidth="1" collapsed="1"/>
    <col min="78" max="83" width="8.6640625" style="1" hidden="1" customWidth="1" outlineLevel="1"/>
    <col min="84" max="84" width="8.6640625" style="1" customWidth="1" collapsed="1"/>
    <col min="85" max="90" width="8.6640625" style="1" hidden="1" customWidth="1" outlineLevel="1"/>
    <col min="91" max="91" width="8.6640625" style="1" customWidth="1" collapsed="1"/>
    <col min="92" max="97" width="8.6640625" style="1" hidden="1" customWidth="1" outlineLevel="1"/>
    <col min="98" max="98" width="8.6640625" style="1" customWidth="1" collapsed="1"/>
    <col min="99" max="104" width="8.6640625" style="1" hidden="1" customWidth="1" outlineLevel="1"/>
    <col min="105" max="105" width="8.6640625" style="1" customWidth="1" collapsed="1"/>
    <col min="106" max="111" width="8.6640625" style="1" hidden="1" customWidth="1" outlineLevel="1"/>
    <col min="112" max="112" width="8.6640625" style="1" customWidth="1" collapsed="1"/>
    <col min="113" max="118" width="8.6640625" style="1" hidden="1" customWidth="1" outlineLevel="1"/>
    <col min="119" max="119" width="8.6640625" style="1" customWidth="1" collapsed="1"/>
    <col min="120" max="125" width="8.6640625" style="1" hidden="1" customWidth="1" outlineLevel="1"/>
    <col min="126" max="126" width="8.6640625" style="1" customWidth="1" collapsed="1"/>
    <col min="127" max="132" width="8.6640625" style="1" hidden="1" customWidth="1" outlineLevel="1"/>
    <col min="133" max="133" width="8.6640625" style="1" customWidth="1" collapsed="1"/>
    <col min="134" max="139" width="7.77734375" style="1" hidden="1" customWidth="1" outlineLevel="1"/>
    <col min="140" max="140" width="8.6640625" customWidth="1" collapsed="1"/>
    <col min="141" max="148" width="8.6640625" style="1" hidden="1" customWidth="1" outlineLevel="1"/>
    <col min="149" max="149" width="8.6640625" style="1" collapsed="1"/>
    <col min="150" max="157" width="0" style="1" hidden="1" customWidth="1" outlineLevel="1"/>
    <col min="158" max="158" width="8.6640625" style="1" collapsed="1"/>
    <col min="159" max="166" width="0" style="1" hidden="1" customWidth="1" outlineLevel="1"/>
    <col min="167" max="167" width="8.6640625" style="1" collapsed="1"/>
    <col min="168" max="175" width="0" style="1" hidden="1" customWidth="1" outlineLevel="1"/>
    <col min="176" max="176" width="8.6640625" style="1" collapsed="1"/>
    <col min="177" max="184" width="0" style="1" hidden="1" customWidth="1" outlineLevel="1"/>
    <col min="185" max="185" width="8.6640625" style="1" collapsed="1"/>
    <col min="186" max="193" width="0" style="1" hidden="1" customWidth="1" outlineLevel="1"/>
    <col min="194" max="194" width="8.6640625" style="1" collapsed="1"/>
    <col min="195" max="202" width="0" style="1" hidden="1" customWidth="1" outlineLevel="1"/>
    <col min="203" max="203" width="8.6640625" style="1" collapsed="1"/>
    <col min="204" max="211" width="0" style="1" hidden="1" customWidth="1" outlineLevel="1"/>
    <col min="212" max="212" width="8.6640625" style="1" collapsed="1"/>
    <col min="213" max="220" width="8.6640625" style="1" hidden="1" customWidth="1" outlineLevel="1"/>
    <col min="221" max="221" width="8.6640625" style="1" collapsed="1"/>
    <col min="222" max="229" width="0" style="1" hidden="1" customWidth="1" outlineLevel="1"/>
    <col min="230" max="230" width="8.6640625" style="1" collapsed="1"/>
    <col min="231" max="238" width="0" style="1" hidden="1" customWidth="1" outlineLevel="1"/>
    <col min="239" max="239" width="8.6640625" style="1" collapsed="1"/>
    <col min="240" max="247" width="0" style="1" hidden="1" customWidth="1" outlineLevel="1"/>
    <col min="248" max="248" width="8.6640625" style="1" collapsed="1"/>
    <col min="249" max="250" width="8.6640625" style="1"/>
    <col min="251" max="255" width="0" style="1" hidden="1" customWidth="1" outlineLevel="1"/>
    <col min="256" max="256" width="8.6640625" style="1" collapsed="1"/>
    <col min="257" max="261" width="0" style="1" hidden="1" customWidth="1" outlineLevel="1"/>
    <col min="262" max="262" width="8.6640625" style="1" collapsed="1"/>
    <col min="263" max="267" width="0" style="1" hidden="1" customWidth="1" outlineLevel="1"/>
    <col min="268" max="268" width="8.6640625" style="1" collapsed="1"/>
    <col min="269" max="273" width="0" style="1" hidden="1" customWidth="1" outlineLevel="1"/>
    <col min="274" max="274" width="8.6640625" style="1" collapsed="1"/>
    <col min="275" max="279" width="8.6640625" style="1" hidden="1" customWidth="1" outlineLevel="1"/>
    <col min="280" max="280" width="8.6640625" style="1" collapsed="1"/>
    <col min="281" max="285" width="8.6640625" style="1" hidden="1" customWidth="1" outlineLevel="1"/>
    <col min="286" max="286" width="8.6640625" style="1" collapsed="1"/>
    <col min="287" max="291" width="8.6640625" style="1" hidden="1" customWidth="1" outlineLevel="1"/>
    <col min="292" max="292" width="8.6640625" style="1" collapsed="1"/>
    <col min="293" max="16384" width="8.6640625" style="1"/>
  </cols>
  <sheetData>
    <row r="1" spans="1:294" s="149" customFormat="1" ht="18" customHeight="1" x14ac:dyDescent="0.4">
      <c r="A1" s="149" t="s">
        <v>583</v>
      </c>
      <c r="B1" s="149" t="s">
        <v>600</v>
      </c>
      <c r="C1" s="149" t="s">
        <v>600</v>
      </c>
      <c r="D1" s="149" t="s">
        <v>600</v>
      </c>
      <c r="E1" s="149" t="s">
        <v>600</v>
      </c>
      <c r="F1" s="149" t="s">
        <v>600</v>
      </c>
      <c r="G1" s="149" t="s">
        <v>600</v>
      </c>
      <c r="H1" s="149" t="s">
        <v>600</v>
      </c>
      <c r="I1" s="149" t="s">
        <v>600</v>
      </c>
      <c r="J1" s="149" t="s">
        <v>600</v>
      </c>
      <c r="K1" s="149" t="s">
        <v>600</v>
      </c>
      <c r="L1" s="149" t="s">
        <v>600</v>
      </c>
      <c r="M1" s="149" t="s">
        <v>600</v>
      </c>
      <c r="N1" s="149" t="s">
        <v>600</v>
      </c>
      <c r="O1" s="149" t="s">
        <v>600</v>
      </c>
      <c r="P1" s="149" t="s">
        <v>600</v>
      </c>
      <c r="Q1" s="149" t="s">
        <v>600</v>
      </c>
      <c r="R1" s="149" t="s">
        <v>600</v>
      </c>
      <c r="S1" s="149" t="s">
        <v>600</v>
      </c>
      <c r="T1" s="149" t="s">
        <v>600</v>
      </c>
      <c r="U1" s="149" t="s">
        <v>600</v>
      </c>
      <c r="V1" s="149" t="s">
        <v>600</v>
      </c>
      <c r="W1" s="149" t="s">
        <v>600</v>
      </c>
      <c r="X1" s="149" t="s">
        <v>600</v>
      </c>
      <c r="Y1" s="149" t="s">
        <v>600</v>
      </c>
      <c r="Z1" s="149" t="s">
        <v>601</v>
      </c>
      <c r="AA1" s="149" t="s">
        <v>601</v>
      </c>
      <c r="AB1" s="149" t="s">
        <v>601</v>
      </c>
      <c r="AC1" s="149" t="s">
        <v>601</v>
      </c>
      <c r="AD1" s="149" t="s">
        <v>601</v>
      </c>
      <c r="AE1" s="149" t="s">
        <v>601</v>
      </c>
      <c r="AF1" s="149" t="s">
        <v>601</v>
      </c>
      <c r="AG1" s="149" t="s">
        <v>601</v>
      </c>
      <c r="AH1" s="149" t="s">
        <v>601</v>
      </c>
      <c r="AI1" s="149" t="s">
        <v>601</v>
      </c>
      <c r="AJ1" s="149" t="s">
        <v>601</v>
      </c>
      <c r="AK1" s="149" t="s">
        <v>601</v>
      </c>
      <c r="AL1" s="149" t="s">
        <v>601</v>
      </c>
      <c r="AM1" s="149" t="s">
        <v>601</v>
      </c>
      <c r="AN1" s="149" t="s">
        <v>601</v>
      </c>
      <c r="AO1" s="149" t="s">
        <v>601</v>
      </c>
      <c r="AP1" s="149" t="s">
        <v>601</v>
      </c>
      <c r="AQ1" s="149" t="s">
        <v>601</v>
      </c>
      <c r="AR1" s="149" t="s">
        <v>601</v>
      </c>
      <c r="AS1" s="149" t="s">
        <v>601</v>
      </c>
      <c r="AT1" s="149" t="s">
        <v>601</v>
      </c>
      <c r="AU1" s="149" t="s">
        <v>601</v>
      </c>
      <c r="AV1" s="149" t="s">
        <v>601</v>
      </c>
      <c r="AW1" s="149" t="s">
        <v>601</v>
      </c>
      <c r="AX1" s="149" t="s">
        <v>601</v>
      </c>
      <c r="AY1" s="149" t="s">
        <v>601</v>
      </c>
      <c r="AZ1" s="149" t="s">
        <v>601</v>
      </c>
      <c r="BA1" s="149" t="s">
        <v>601</v>
      </c>
      <c r="BB1" s="149" t="s">
        <v>601</v>
      </c>
      <c r="BC1" s="149" t="s">
        <v>601</v>
      </c>
      <c r="BD1" s="149" t="s">
        <v>601</v>
      </c>
      <c r="BE1" s="149" t="s">
        <v>601</v>
      </c>
      <c r="BF1" s="149" t="s">
        <v>601</v>
      </c>
      <c r="BG1" s="149" t="s">
        <v>601</v>
      </c>
      <c r="BH1" s="149" t="s">
        <v>601</v>
      </c>
      <c r="BI1" s="149" t="s">
        <v>601</v>
      </c>
      <c r="BJ1" s="149" t="s">
        <v>601</v>
      </c>
      <c r="BK1" s="149" t="s">
        <v>601</v>
      </c>
      <c r="BL1" s="149" t="s">
        <v>601</v>
      </c>
      <c r="BM1" s="149" t="s">
        <v>601</v>
      </c>
      <c r="BN1" s="149" t="s">
        <v>601</v>
      </c>
      <c r="BO1" s="149" t="s">
        <v>601</v>
      </c>
      <c r="BP1" s="149" t="s">
        <v>601</v>
      </c>
      <c r="BQ1" s="149" t="s">
        <v>601</v>
      </c>
      <c r="BR1" s="149" t="s">
        <v>601</v>
      </c>
      <c r="BS1" s="149" t="s">
        <v>601</v>
      </c>
      <c r="BT1" s="149" t="s">
        <v>601</v>
      </c>
      <c r="BU1" s="149" t="s">
        <v>601</v>
      </c>
      <c r="BV1" s="149" t="s">
        <v>601</v>
      </c>
      <c r="BW1" s="149" t="s">
        <v>601</v>
      </c>
      <c r="BX1" s="149" t="s">
        <v>601</v>
      </c>
      <c r="BY1" s="149" t="s">
        <v>601</v>
      </c>
      <c r="BZ1" s="149" t="s">
        <v>601</v>
      </c>
      <c r="CA1" s="149" t="s">
        <v>601</v>
      </c>
      <c r="CB1" s="149" t="s">
        <v>601</v>
      </c>
      <c r="CC1" s="149" t="s">
        <v>601</v>
      </c>
      <c r="CD1" s="149" t="s">
        <v>601</v>
      </c>
      <c r="CE1" s="149" t="s">
        <v>601</v>
      </c>
      <c r="CF1" s="149" t="s">
        <v>601</v>
      </c>
      <c r="CG1" s="149" t="s">
        <v>601</v>
      </c>
      <c r="CH1" s="149" t="s">
        <v>601</v>
      </c>
      <c r="CI1" s="149" t="s">
        <v>601</v>
      </c>
      <c r="CJ1" s="149" t="s">
        <v>601</v>
      </c>
      <c r="CK1" s="149" t="s">
        <v>601</v>
      </c>
      <c r="CL1" s="149" t="s">
        <v>601</v>
      </c>
      <c r="CM1" s="149" t="s">
        <v>601</v>
      </c>
      <c r="CN1" s="149" t="s">
        <v>601</v>
      </c>
      <c r="CO1" s="149" t="s">
        <v>601</v>
      </c>
      <c r="CP1" s="149" t="s">
        <v>601</v>
      </c>
      <c r="CQ1" s="149" t="s">
        <v>601</v>
      </c>
      <c r="CR1" s="149" t="s">
        <v>601</v>
      </c>
      <c r="CS1" s="149" t="s">
        <v>601</v>
      </c>
      <c r="CT1" s="149" t="s">
        <v>601</v>
      </c>
      <c r="CU1" s="149" t="s">
        <v>601</v>
      </c>
      <c r="CV1" s="149" t="s">
        <v>601</v>
      </c>
      <c r="CW1" s="149" t="s">
        <v>601</v>
      </c>
      <c r="CX1" s="149" t="s">
        <v>601</v>
      </c>
      <c r="CY1" s="149" t="s">
        <v>601</v>
      </c>
      <c r="CZ1" s="149" t="s">
        <v>601</v>
      </c>
      <c r="DA1" s="149" t="s">
        <v>601</v>
      </c>
      <c r="DB1" s="149" t="s">
        <v>601</v>
      </c>
      <c r="DC1" s="149" t="s">
        <v>601</v>
      </c>
      <c r="DD1" s="149" t="s">
        <v>601</v>
      </c>
      <c r="DE1" s="149" t="s">
        <v>601</v>
      </c>
      <c r="DF1" s="149" t="s">
        <v>601</v>
      </c>
      <c r="DG1" s="149" t="s">
        <v>601</v>
      </c>
      <c r="DH1" s="149" t="s">
        <v>601</v>
      </c>
      <c r="DI1" s="149" t="s">
        <v>601</v>
      </c>
      <c r="DJ1" s="149" t="s">
        <v>601</v>
      </c>
      <c r="DK1" s="149" t="s">
        <v>601</v>
      </c>
      <c r="DL1" s="149" t="s">
        <v>601</v>
      </c>
      <c r="DM1" s="149" t="s">
        <v>601</v>
      </c>
      <c r="DN1" s="149" t="s">
        <v>601</v>
      </c>
      <c r="DO1" s="149" t="s">
        <v>601</v>
      </c>
      <c r="DP1" s="149" t="s">
        <v>601</v>
      </c>
      <c r="DQ1" s="149" t="s">
        <v>601</v>
      </c>
      <c r="DR1" s="149" t="s">
        <v>601</v>
      </c>
      <c r="DS1" s="149" t="s">
        <v>601</v>
      </c>
      <c r="DT1" s="149" t="s">
        <v>601</v>
      </c>
      <c r="DU1" s="149" t="s">
        <v>601</v>
      </c>
      <c r="DV1" s="149" t="s">
        <v>601</v>
      </c>
      <c r="DW1" s="149" t="s">
        <v>601</v>
      </c>
      <c r="DX1" s="149" t="s">
        <v>601</v>
      </c>
      <c r="DY1" s="149" t="s">
        <v>601</v>
      </c>
      <c r="DZ1" s="149" t="s">
        <v>601</v>
      </c>
      <c r="EA1" s="149" t="s">
        <v>601</v>
      </c>
      <c r="EB1" s="149" t="s">
        <v>601</v>
      </c>
      <c r="EC1" s="149" t="s">
        <v>601</v>
      </c>
      <c r="ED1" s="149" t="s">
        <v>601</v>
      </c>
      <c r="EE1" s="149" t="s">
        <v>601</v>
      </c>
      <c r="EF1" s="149" t="s">
        <v>601</v>
      </c>
      <c r="EG1" s="149" t="s">
        <v>601</v>
      </c>
      <c r="EH1" s="149" t="s">
        <v>601</v>
      </c>
      <c r="EI1" s="149" t="s">
        <v>601</v>
      </c>
      <c r="EJ1" s="149" t="s">
        <v>672</v>
      </c>
      <c r="EK1" s="149" t="s">
        <v>672</v>
      </c>
      <c r="EL1" s="149" t="s">
        <v>672</v>
      </c>
      <c r="EM1" s="149" t="s">
        <v>672</v>
      </c>
      <c r="EN1" s="149" t="s">
        <v>672</v>
      </c>
      <c r="EO1" s="149" t="s">
        <v>672</v>
      </c>
      <c r="EP1" s="149" t="s">
        <v>672</v>
      </c>
      <c r="EQ1" s="149" t="s">
        <v>672</v>
      </c>
      <c r="ER1" s="149" t="s">
        <v>672</v>
      </c>
      <c r="ES1" s="149" t="s">
        <v>672</v>
      </c>
      <c r="ET1" s="149" t="s">
        <v>672</v>
      </c>
      <c r="EU1" s="149" t="s">
        <v>672</v>
      </c>
      <c r="EV1" s="149" t="s">
        <v>672</v>
      </c>
      <c r="EW1" s="149" t="s">
        <v>672</v>
      </c>
      <c r="EX1" s="149" t="s">
        <v>672</v>
      </c>
      <c r="EY1" s="149" t="s">
        <v>672</v>
      </c>
      <c r="EZ1" s="149" t="s">
        <v>672</v>
      </c>
      <c r="FA1" s="149" t="s">
        <v>672</v>
      </c>
      <c r="FB1" s="149" t="s">
        <v>672</v>
      </c>
      <c r="FC1" s="149" t="s">
        <v>672</v>
      </c>
      <c r="FD1" s="149" t="s">
        <v>672</v>
      </c>
      <c r="FE1" s="149" t="s">
        <v>672</v>
      </c>
      <c r="FF1" s="149" t="s">
        <v>672</v>
      </c>
      <c r="FG1" s="149" t="s">
        <v>672</v>
      </c>
      <c r="FH1" s="149" t="s">
        <v>672</v>
      </c>
      <c r="FI1" s="149" t="s">
        <v>672</v>
      </c>
      <c r="FJ1" s="149" t="s">
        <v>672</v>
      </c>
      <c r="FK1" s="149" t="s">
        <v>672</v>
      </c>
      <c r="FL1" s="149" t="s">
        <v>672</v>
      </c>
      <c r="FM1" s="149" t="s">
        <v>672</v>
      </c>
      <c r="FN1" s="149" t="s">
        <v>672</v>
      </c>
      <c r="FO1" s="149" t="s">
        <v>672</v>
      </c>
      <c r="FP1" s="149" t="s">
        <v>672</v>
      </c>
      <c r="FQ1" s="149" t="s">
        <v>672</v>
      </c>
      <c r="FR1" s="149" t="s">
        <v>672</v>
      </c>
      <c r="FS1" s="149" t="s">
        <v>672</v>
      </c>
      <c r="FT1" s="149" t="s">
        <v>672</v>
      </c>
      <c r="FU1" s="149" t="s">
        <v>672</v>
      </c>
      <c r="FV1" s="149" t="s">
        <v>672</v>
      </c>
      <c r="FW1" s="149" t="s">
        <v>672</v>
      </c>
      <c r="FX1" s="149" t="s">
        <v>672</v>
      </c>
      <c r="FY1" s="149" t="s">
        <v>672</v>
      </c>
      <c r="FZ1" s="149" t="s">
        <v>672</v>
      </c>
      <c r="GA1" s="149" t="s">
        <v>672</v>
      </c>
      <c r="GB1" s="149" t="s">
        <v>672</v>
      </c>
      <c r="GC1" s="149" t="s">
        <v>672</v>
      </c>
      <c r="GD1" s="149" t="s">
        <v>672</v>
      </c>
      <c r="GE1" s="149" t="s">
        <v>672</v>
      </c>
      <c r="GF1" s="149" t="s">
        <v>672</v>
      </c>
      <c r="GG1" s="149" t="s">
        <v>672</v>
      </c>
      <c r="GH1" s="149" t="s">
        <v>672</v>
      </c>
      <c r="GI1" s="149" t="s">
        <v>672</v>
      </c>
      <c r="GJ1" s="149" t="s">
        <v>672</v>
      </c>
      <c r="GK1" s="149" t="s">
        <v>672</v>
      </c>
      <c r="GL1" s="149" t="s">
        <v>672</v>
      </c>
      <c r="GM1" s="149" t="s">
        <v>672</v>
      </c>
      <c r="GN1" s="149" t="s">
        <v>672</v>
      </c>
      <c r="GO1" s="149" t="s">
        <v>672</v>
      </c>
      <c r="GP1" s="149" t="s">
        <v>672</v>
      </c>
      <c r="GQ1" s="149" t="s">
        <v>672</v>
      </c>
      <c r="GR1" s="149" t="s">
        <v>672</v>
      </c>
      <c r="GS1" s="149" t="s">
        <v>672</v>
      </c>
      <c r="GT1" s="149" t="s">
        <v>672</v>
      </c>
      <c r="GU1" s="149" t="s">
        <v>672</v>
      </c>
      <c r="GV1" s="149" t="s">
        <v>672</v>
      </c>
      <c r="GW1" s="149" t="s">
        <v>672</v>
      </c>
      <c r="GX1" s="149" t="s">
        <v>672</v>
      </c>
      <c r="GY1" s="149" t="s">
        <v>672</v>
      </c>
      <c r="GZ1" s="149" t="s">
        <v>672</v>
      </c>
      <c r="HA1" s="149" t="s">
        <v>672</v>
      </c>
      <c r="HB1" s="149" t="s">
        <v>672</v>
      </c>
      <c r="HC1" s="149" t="s">
        <v>672</v>
      </c>
      <c r="HD1" s="149" t="s">
        <v>672</v>
      </c>
      <c r="HE1" s="149" t="s">
        <v>672</v>
      </c>
      <c r="HF1" s="149" t="s">
        <v>672</v>
      </c>
      <c r="HG1" s="149" t="s">
        <v>672</v>
      </c>
      <c r="HH1" s="149" t="s">
        <v>672</v>
      </c>
      <c r="HI1" s="149" t="s">
        <v>672</v>
      </c>
      <c r="HJ1" s="149" t="s">
        <v>672</v>
      </c>
      <c r="HK1" s="149" t="s">
        <v>672</v>
      </c>
      <c r="HL1" s="149" t="s">
        <v>672</v>
      </c>
      <c r="HM1" s="149" t="s">
        <v>672</v>
      </c>
      <c r="HN1" s="149" t="s">
        <v>672</v>
      </c>
      <c r="HO1" s="149" t="s">
        <v>672</v>
      </c>
      <c r="HP1" s="149" t="s">
        <v>672</v>
      </c>
      <c r="HQ1" s="149" t="s">
        <v>672</v>
      </c>
      <c r="HR1" s="149" t="s">
        <v>672</v>
      </c>
      <c r="HS1" s="149" t="s">
        <v>672</v>
      </c>
      <c r="HT1" s="149" t="s">
        <v>672</v>
      </c>
      <c r="HU1" s="149" t="s">
        <v>672</v>
      </c>
      <c r="HV1" s="149" t="s">
        <v>672</v>
      </c>
      <c r="HW1" s="149" t="s">
        <v>672</v>
      </c>
      <c r="HX1" s="149" t="s">
        <v>672</v>
      </c>
      <c r="HY1" s="149" t="s">
        <v>672</v>
      </c>
      <c r="HZ1" s="149" t="s">
        <v>672</v>
      </c>
      <c r="IA1" s="149" t="s">
        <v>672</v>
      </c>
      <c r="IB1" s="149" t="s">
        <v>672</v>
      </c>
      <c r="IC1" s="149" t="s">
        <v>672</v>
      </c>
      <c r="ID1" s="149" t="s">
        <v>672</v>
      </c>
      <c r="IE1" s="149" t="s">
        <v>672</v>
      </c>
      <c r="IF1" s="149" t="s">
        <v>672</v>
      </c>
      <c r="IG1" s="149" t="s">
        <v>672</v>
      </c>
      <c r="IH1" s="149" t="s">
        <v>672</v>
      </c>
      <c r="II1" s="149" t="s">
        <v>672</v>
      </c>
      <c r="IJ1" s="149" t="s">
        <v>672</v>
      </c>
      <c r="IK1" s="149" t="s">
        <v>672</v>
      </c>
      <c r="IL1" s="149" t="s">
        <v>672</v>
      </c>
      <c r="IM1" s="149" t="s">
        <v>672</v>
      </c>
      <c r="IN1" s="149" t="s">
        <v>687</v>
      </c>
      <c r="IO1" s="149" t="s">
        <v>687</v>
      </c>
      <c r="IP1" s="149" t="s">
        <v>687</v>
      </c>
      <c r="IQ1" s="149" t="s">
        <v>687</v>
      </c>
      <c r="IR1" s="149" t="s">
        <v>687</v>
      </c>
      <c r="IS1" s="149" t="s">
        <v>687</v>
      </c>
      <c r="IT1" s="149" t="s">
        <v>687</v>
      </c>
      <c r="IU1" s="149" t="s">
        <v>687</v>
      </c>
      <c r="IV1" s="149" t="s">
        <v>687</v>
      </c>
      <c r="IW1" s="149" t="s">
        <v>687</v>
      </c>
      <c r="IX1" s="149" t="s">
        <v>687</v>
      </c>
      <c r="IY1" s="149" t="s">
        <v>687</v>
      </c>
      <c r="IZ1" s="149" t="s">
        <v>687</v>
      </c>
      <c r="JA1" s="149" t="s">
        <v>687</v>
      </c>
      <c r="JB1" s="149" t="s">
        <v>687</v>
      </c>
      <c r="JC1" s="149" t="s">
        <v>687</v>
      </c>
      <c r="JD1" s="149" t="s">
        <v>687</v>
      </c>
      <c r="JE1" s="149" t="s">
        <v>687</v>
      </c>
      <c r="JF1" s="149" t="s">
        <v>687</v>
      </c>
      <c r="JG1" s="149" t="s">
        <v>687</v>
      </c>
      <c r="JH1" s="149" t="s">
        <v>687</v>
      </c>
      <c r="JI1" s="149" t="s">
        <v>687</v>
      </c>
      <c r="JJ1" s="149" t="s">
        <v>687</v>
      </c>
      <c r="JK1" s="149" t="s">
        <v>687</v>
      </c>
      <c r="JL1" s="149" t="s">
        <v>687</v>
      </c>
      <c r="JM1" s="149" t="s">
        <v>687</v>
      </c>
      <c r="JN1" s="149" t="s">
        <v>687</v>
      </c>
      <c r="JO1" s="149" t="s">
        <v>687</v>
      </c>
      <c r="JP1" s="149" t="s">
        <v>687</v>
      </c>
      <c r="JQ1" s="149" t="s">
        <v>687</v>
      </c>
      <c r="JR1" s="149" t="s">
        <v>687</v>
      </c>
      <c r="JS1" s="149" t="s">
        <v>687</v>
      </c>
      <c r="JT1" s="149" t="s">
        <v>687</v>
      </c>
      <c r="JU1" s="149" t="s">
        <v>687</v>
      </c>
      <c r="JV1" s="149" t="s">
        <v>687</v>
      </c>
      <c r="JW1" s="149" t="s">
        <v>687</v>
      </c>
      <c r="JX1" s="149" t="s">
        <v>687</v>
      </c>
      <c r="JY1" s="149" t="s">
        <v>687</v>
      </c>
      <c r="JZ1" s="149" t="s">
        <v>687</v>
      </c>
      <c r="KA1" s="149" t="s">
        <v>687</v>
      </c>
      <c r="KB1" s="149" t="s">
        <v>687</v>
      </c>
      <c r="KC1" s="149" t="s">
        <v>687</v>
      </c>
      <c r="KD1" s="149" t="s">
        <v>687</v>
      </c>
      <c r="KE1" s="149" t="s">
        <v>687</v>
      </c>
      <c r="KF1" s="149" t="s">
        <v>687</v>
      </c>
      <c r="KG1" s="149" t="s">
        <v>687</v>
      </c>
      <c r="KH1" s="149" t="s">
        <v>725</v>
      </c>
    </row>
    <row r="2" spans="1:294" s="149" customFormat="1" ht="18" customHeight="1" x14ac:dyDescent="0.4">
      <c r="A2" s="149" t="s">
        <v>602</v>
      </c>
      <c r="B2" s="149" t="s">
        <v>603</v>
      </c>
      <c r="C2" s="149" t="s">
        <v>604</v>
      </c>
      <c r="D2" s="150" t="s">
        <v>605</v>
      </c>
      <c r="E2" s="149" t="s">
        <v>606</v>
      </c>
      <c r="F2" s="149" t="s">
        <v>607</v>
      </c>
      <c r="G2" s="149" t="s">
        <v>608</v>
      </c>
      <c r="H2" s="149" t="s">
        <v>609</v>
      </c>
      <c r="I2" s="149" t="s">
        <v>610</v>
      </c>
      <c r="J2" s="149" t="s">
        <v>611</v>
      </c>
      <c r="K2" s="149" t="s">
        <v>612</v>
      </c>
      <c r="L2" s="149" t="s">
        <v>613</v>
      </c>
      <c r="M2" s="149" t="s">
        <v>614</v>
      </c>
      <c r="N2" s="149" t="s">
        <v>615</v>
      </c>
      <c r="O2" s="149" t="s">
        <v>616</v>
      </c>
      <c r="P2" s="149" t="s">
        <v>617</v>
      </c>
      <c r="Q2" s="149" t="s">
        <v>618</v>
      </c>
      <c r="R2" s="149" t="s">
        <v>619</v>
      </c>
      <c r="S2" s="149" t="s">
        <v>502</v>
      </c>
      <c r="T2" s="149" t="s">
        <v>620</v>
      </c>
      <c r="U2" s="149" t="s">
        <v>621</v>
      </c>
      <c r="V2" s="149" t="s">
        <v>622</v>
      </c>
      <c r="W2" s="149" t="s">
        <v>623</v>
      </c>
      <c r="X2" s="149" t="s">
        <v>502</v>
      </c>
      <c r="Y2" s="149" t="s">
        <v>624</v>
      </c>
      <c r="Z2" s="149" t="s">
        <v>625</v>
      </c>
      <c r="AA2" s="149" t="s">
        <v>626</v>
      </c>
      <c r="AB2" s="149" t="s">
        <v>627</v>
      </c>
      <c r="AC2" s="149" t="s">
        <v>628</v>
      </c>
      <c r="AD2" s="149" t="s">
        <v>629</v>
      </c>
      <c r="AE2" s="149" t="s">
        <v>630</v>
      </c>
      <c r="AF2" s="149" t="s">
        <v>609</v>
      </c>
      <c r="AG2" s="149" t="s">
        <v>610</v>
      </c>
      <c r="AH2" s="149" t="s">
        <v>611</v>
      </c>
      <c r="AI2" s="149" t="s">
        <v>631</v>
      </c>
      <c r="AJ2" s="149" t="s">
        <v>519</v>
      </c>
      <c r="AK2" s="149" t="s">
        <v>632</v>
      </c>
      <c r="AL2" s="149" t="s">
        <v>633</v>
      </c>
      <c r="AM2" s="149" t="s">
        <v>634</v>
      </c>
      <c r="AN2" s="149" t="s">
        <v>635</v>
      </c>
      <c r="AO2" s="149" t="s">
        <v>636</v>
      </c>
      <c r="AP2" s="149" t="s">
        <v>631</v>
      </c>
      <c r="AQ2" s="149" t="s">
        <v>519</v>
      </c>
      <c r="AR2" s="149" t="s">
        <v>632</v>
      </c>
      <c r="AS2" s="149" t="s">
        <v>633</v>
      </c>
      <c r="AT2" s="149" t="s">
        <v>634</v>
      </c>
      <c r="AU2" s="149" t="s">
        <v>635</v>
      </c>
      <c r="AV2" s="149" t="s">
        <v>636</v>
      </c>
      <c r="AW2" s="149" t="s">
        <v>631</v>
      </c>
      <c r="AX2" s="149" t="s">
        <v>519</v>
      </c>
      <c r="AY2" s="149" t="s">
        <v>632</v>
      </c>
      <c r="AZ2" s="149" t="s">
        <v>633</v>
      </c>
      <c r="BA2" s="149" t="s">
        <v>634</v>
      </c>
      <c r="BB2" s="149" t="s">
        <v>635</v>
      </c>
      <c r="BC2" s="149" t="s">
        <v>636</v>
      </c>
      <c r="BD2" s="149" t="s">
        <v>631</v>
      </c>
      <c r="BE2" s="149" t="s">
        <v>519</v>
      </c>
      <c r="BF2" s="149" t="s">
        <v>632</v>
      </c>
      <c r="BG2" s="149" t="s">
        <v>633</v>
      </c>
      <c r="BH2" s="149" t="s">
        <v>634</v>
      </c>
      <c r="BI2" s="149" t="s">
        <v>635</v>
      </c>
      <c r="BJ2" s="149" t="s">
        <v>636</v>
      </c>
      <c r="BK2" s="149" t="s">
        <v>631</v>
      </c>
      <c r="BL2" s="149" t="s">
        <v>519</v>
      </c>
      <c r="BM2" s="149" t="s">
        <v>632</v>
      </c>
      <c r="BN2" s="149" t="s">
        <v>633</v>
      </c>
      <c r="BO2" s="149" t="s">
        <v>634</v>
      </c>
      <c r="BP2" s="149" t="s">
        <v>635</v>
      </c>
      <c r="BQ2" s="149" t="s">
        <v>636</v>
      </c>
      <c r="BR2" s="149" t="s">
        <v>631</v>
      </c>
      <c r="BS2" s="149" t="s">
        <v>519</v>
      </c>
      <c r="BT2" s="149" t="s">
        <v>632</v>
      </c>
      <c r="BU2" s="149" t="s">
        <v>633</v>
      </c>
      <c r="BV2" s="149" t="s">
        <v>634</v>
      </c>
      <c r="BW2" s="149" t="s">
        <v>635</v>
      </c>
      <c r="BX2" s="149" t="s">
        <v>636</v>
      </c>
      <c r="BY2" s="149" t="s">
        <v>631</v>
      </c>
      <c r="BZ2" s="149" t="s">
        <v>519</v>
      </c>
      <c r="CA2" s="149" t="s">
        <v>632</v>
      </c>
      <c r="CB2" s="149" t="s">
        <v>633</v>
      </c>
      <c r="CC2" s="149" t="s">
        <v>634</v>
      </c>
      <c r="CD2" s="149" t="s">
        <v>635</v>
      </c>
      <c r="CE2" s="149" t="s">
        <v>636</v>
      </c>
      <c r="CF2" s="149" t="s">
        <v>631</v>
      </c>
      <c r="CG2" s="149" t="s">
        <v>519</v>
      </c>
      <c r="CH2" s="149" t="s">
        <v>632</v>
      </c>
      <c r="CI2" s="149" t="s">
        <v>633</v>
      </c>
      <c r="CJ2" s="149" t="s">
        <v>634</v>
      </c>
      <c r="CK2" s="149" t="s">
        <v>635</v>
      </c>
      <c r="CL2" s="149" t="s">
        <v>636</v>
      </c>
      <c r="CM2" s="149" t="s">
        <v>631</v>
      </c>
      <c r="CN2" s="149" t="s">
        <v>519</v>
      </c>
      <c r="CO2" s="149" t="s">
        <v>632</v>
      </c>
      <c r="CP2" s="149" t="s">
        <v>633</v>
      </c>
      <c r="CQ2" s="149" t="s">
        <v>634</v>
      </c>
      <c r="CR2" s="149" t="s">
        <v>635</v>
      </c>
      <c r="CS2" s="149" t="s">
        <v>636</v>
      </c>
      <c r="CT2" s="149" t="s">
        <v>631</v>
      </c>
      <c r="CU2" s="149" t="s">
        <v>519</v>
      </c>
      <c r="CV2" s="149" t="s">
        <v>632</v>
      </c>
      <c r="CW2" s="149" t="s">
        <v>633</v>
      </c>
      <c r="CX2" s="149" t="s">
        <v>634</v>
      </c>
      <c r="CY2" s="149" t="s">
        <v>635</v>
      </c>
      <c r="CZ2" s="149" t="s">
        <v>636</v>
      </c>
      <c r="DA2" s="149" t="s">
        <v>631</v>
      </c>
      <c r="DB2" s="149" t="s">
        <v>519</v>
      </c>
      <c r="DC2" s="149" t="s">
        <v>632</v>
      </c>
      <c r="DD2" s="149" t="s">
        <v>633</v>
      </c>
      <c r="DE2" s="149" t="s">
        <v>634</v>
      </c>
      <c r="DF2" s="149" t="s">
        <v>635</v>
      </c>
      <c r="DG2" s="149" t="s">
        <v>636</v>
      </c>
      <c r="DH2" s="149" t="s">
        <v>631</v>
      </c>
      <c r="DI2" s="149" t="s">
        <v>519</v>
      </c>
      <c r="DJ2" s="149" t="s">
        <v>632</v>
      </c>
      <c r="DK2" s="149" t="s">
        <v>633</v>
      </c>
      <c r="DL2" s="149" t="s">
        <v>634</v>
      </c>
      <c r="DM2" s="149" t="s">
        <v>635</v>
      </c>
      <c r="DN2" s="149" t="s">
        <v>636</v>
      </c>
      <c r="DO2" s="149" t="s">
        <v>631</v>
      </c>
      <c r="DP2" s="149" t="s">
        <v>519</v>
      </c>
      <c r="DQ2" s="149" t="s">
        <v>632</v>
      </c>
      <c r="DR2" s="149" t="s">
        <v>633</v>
      </c>
      <c r="DS2" s="149" t="s">
        <v>634</v>
      </c>
      <c r="DT2" s="149" t="s">
        <v>635</v>
      </c>
      <c r="DU2" s="149" t="s">
        <v>636</v>
      </c>
      <c r="DV2" s="149" t="s">
        <v>631</v>
      </c>
      <c r="DW2" s="149" t="s">
        <v>519</v>
      </c>
      <c r="DX2" s="149" t="s">
        <v>632</v>
      </c>
      <c r="DY2" s="149" t="s">
        <v>633</v>
      </c>
      <c r="DZ2" s="149" t="s">
        <v>634</v>
      </c>
      <c r="EA2" s="149" t="s">
        <v>635</v>
      </c>
      <c r="EB2" s="149" t="s">
        <v>636</v>
      </c>
      <c r="EC2" s="149" t="s">
        <v>631</v>
      </c>
      <c r="ED2" s="149" t="s">
        <v>519</v>
      </c>
      <c r="EE2" s="149" t="s">
        <v>632</v>
      </c>
      <c r="EF2" s="149" t="s">
        <v>633</v>
      </c>
      <c r="EG2" s="149" t="s">
        <v>634</v>
      </c>
      <c r="EH2" s="149" t="s">
        <v>635</v>
      </c>
      <c r="EI2" s="149" t="s">
        <v>636</v>
      </c>
      <c r="EJ2" s="149" t="s">
        <v>671</v>
      </c>
      <c r="EK2" s="149" t="s">
        <v>637</v>
      </c>
      <c r="EL2" s="149" t="s">
        <v>638</v>
      </c>
      <c r="EM2" s="149" t="s">
        <v>639</v>
      </c>
      <c r="EN2" s="149" t="s">
        <v>640</v>
      </c>
      <c r="EO2" s="149" t="s">
        <v>674</v>
      </c>
      <c r="EP2" s="149" t="s">
        <v>458</v>
      </c>
      <c r="EQ2" s="149" t="s">
        <v>641</v>
      </c>
      <c r="ER2" s="149" t="s">
        <v>675</v>
      </c>
      <c r="ES2" s="149" t="s">
        <v>676</v>
      </c>
      <c r="ET2" s="149" t="s">
        <v>637</v>
      </c>
      <c r="EU2" s="149" t="s">
        <v>638</v>
      </c>
      <c r="EV2" s="149" t="s">
        <v>639</v>
      </c>
      <c r="EW2" s="149" t="s">
        <v>640</v>
      </c>
      <c r="EX2" s="149" t="s">
        <v>674</v>
      </c>
      <c r="EY2" s="149" t="s">
        <v>458</v>
      </c>
      <c r="EZ2" s="149" t="s">
        <v>641</v>
      </c>
      <c r="FA2" s="149" t="s">
        <v>675</v>
      </c>
      <c r="FB2" s="149" t="s">
        <v>677</v>
      </c>
      <c r="FC2" s="149" t="s">
        <v>637</v>
      </c>
      <c r="FD2" s="149" t="s">
        <v>638</v>
      </c>
      <c r="FE2" s="149" t="s">
        <v>639</v>
      </c>
      <c r="FF2" s="149" t="s">
        <v>640</v>
      </c>
      <c r="FG2" s="149" t="s">
        <v>674</v>
      </c>
      <c r="FH2" s="149" t="s">
        <v>458</v>
      </c>
      <c r="FI2" s="149" t="s">
        <v>641</v>
      </c>
      <c r="FJ2" s="149" t="s">
        <v>675</v>
      </c>
      <c r="FK2" s="149" t="s">
        <v>678</v>
      </c>
      <c r="FL2" s="149" t="s">
        <v>637</v>
      </c>
      <c r="FM2" s="149" t="s">
        <v>638</v>
      </c>
      <c r="FN2" s="149" t="s">
        <v>639</v>
      </c>
      <c r="FO2" s="149" t="s">
        <v>640</v>
      </c>
      <c r="FP2" s="149" t="s">
        <v>674</v>
      </c>
      <c r="FQ2" s="149" t="s">
        <v>458</v>
      </c>
      <c r="FR2" s="149" t="s">
        <v>641</v>
      </c>
      <c r="FS2" s="149" t="s">
        <v>675</v>
      </c>
      <c r="FT2" s="149" t="s">
        <v>679</v>
      </c>
      <c r="FU2" s="149" t="s">
        <v>637</v>
      </c>
      <c r="FV2" s="149" t="s">
        <v>638</v>
      </c>
      <c r="FW2" s="149" t="s">
        <v>639</v>
      </c>
      <c r="FX2" s="149" t="s">
        <v>640</v>
      </c>
      <c r="FY2" s="149" t="s">
        <v>674</v>
      </c>
      <c r="FZ2" s="149" t="s">
        <v>458</v>
      </c>
      <c r="GA2" s="149" t="s">
        <v>641</v>
      </c>
      <c r="GB2" s="149" t="s">
        <v>675</v>
      </c>
      <c r="GC2" s="149" t="s">
        <v>680</v>
      </c>
      <c r="GD2" s="149" t="s">
        <v>637</v>
      </c>
      <c r="GE2" s="149" t="s">
        <v>638</v>
      </c>
      <c r="GF2" s="149" t="s">
        <v>639</v>
      </c>
      <c r="GG2" s="149" t="s">
        <v>640</v>
      </c>
      <c r="GH2" s="149" t="s">
        <v>674</v>
      </c>
      <c r="GI2" s="149" t="s">
        <v>458</v>
      </c>
      <c r="GJ2" s="149" t="s">
        <v>641</v>
      </c>
      <c r="GK2" s="149" t="s">
        <v>675</v>
      </c>
      <c r="GL2" s="149" t="s">
        <v>681</v>
      </c>
      <c r="GM2" s="149" t="s">
        <v>637</v>
      </c>
      <c r="GN2" s="149" t="s">
        <v>638</v>
      </c>
      <c r="GO2" s="149" t="s">
        <v>639</v>
      </c>
      <c r="GP2" s="149" t="s">
        <v>640</v>
      </c>
      <c r="GQ2" s="149" t="s">
        <v>674</v>
      </c>
      <c r="GR2" s="149" t="s">
        <v>458</v>
      </c>
      <c r="GS2" s="149" t="s">
        <v>641</v>
      </c>
      <c r="GT2" s="149" t="s">
        <v>675</v>
      </c>
      <c r="GU2" s="149" t="s">
        <v>682</v>
      </c>
      <c r="GV2" s="149" t="s">
        <v>637</v>
      </c>
      <c r="GW2" s="149" t="s">
        <v>638</v>
      </c>
      <c r="GX2" s="149" t="s">
        <v>639</v>
      </c>
      <c r="GY2" s="149" t="s">
        <v>640</v>
      </c>
      <c r="GZ2" s="149" t="s">
        <v>674</v>
      </c>
      <c r="HA2" s="149" t="s">
        <v>458</v>
      </c>
      <c r="HB2" s="149" t="s">
        <v>641</v>
      </c>
      <c r="HC2" s="149" t="s">
        <v>675</v>
      </c>
      <c r="HD2" s="149" t="s">
        <v>683</v>
      </c>
      <c r="HE2" s="149" t="s">
        <v>637</v>
      </c>
      <c r="HF2" s="149" t="s">
        <v>638</v>
      </c>
      <c r="HG2" s="149" t="s">
        <v>639</v>
      </c>
      <c r="HH2" s="149" t="s">
        <v>640</v>
      </c>
      <c r="HI2" s="149" t="s">
        <v>674</v>
      </c>
      <c r="HJ2" s="149" t="s">
        <v>458</v>
      </c>
      <c r="HK2" s="149" t="s">
        <v>641</v>
      </c>
      <c r="HL2" s="149" t="s">
        <v>675</v>
      </c>
      <c r="HM2" s="149" t="s">
        <v>684</v>
      </c>
      <c r="HN2" s="149" t="s">
        <v>637</v>
      </c>
      <c r="HO2" s="149" t="s">
        <v>638</v>
      </c>
      <c r="HP2" s="149" t="s">
        <v>639</v>
      </c>
      <c r="HQ2" s="149" t="s">
        <v>640</v>
      </c>
      <c r="HR2" s="149" t="s">
        <v>674</v>
      </c>
      <c r="HS2" s="149" t="s">
        <v>458</v>
      </c>
      <c r="HT2" s="149" t="s">
        <v>641</v>
      </c>
      <c r="HU2" s="149" t="s">
        <v>675</v>
      </c>
      <c r="HV2" s="149" t="s">
        <v>685</v>
      </c>
      <c r="HW2" s="149" t="s">
        <v>637</v>
      </c>
      <c r="HX2" s="149" t="s">
        <v>638</v>
      </c>
      <c r="HY2" s="149" t="s">
        <v>639</v>
      </c>
      <c r="HZ2" s="149" t="s">
        <v>640</v>
      </c>
      <c r="IA2" s="149" t="s">
        <v>674</v>
      </c>
      <c r="IB2" s="149" t="s">
        <v>458</v>
      </c>
      <c r="IC2" s="149" t="s">
        <v>641</v>
      </c>
      <c r="ID2" s="149" t="s">
        <v>675</v>
      </c>
      <c r="IE2" s="149" t="s">
        <v>686</v>
      </c>
      <c r="IF2" s="149" t="s">
        <v>637</v>
      </c>
      <c r="IG2" s="149" t="s">
        <v>638</v>
      </c>
      <c r="IH2" s="149" t="s">
        <v>639</v>
      </c>
      <c r="II2" s="149" t="s">
        <v>640</v>
      </c>
      <c r="IJ2" s="149" t="s">
        <v>674</v>
      </c>
      <c r="IK2" s="149" t="s">
        <v>458</v>
      </c>
      <c r="IL2" s="149" t="s">
        <v>641</v>
      </c>
      <c r="IM2" s="149" t="s">
        <v>675</v>
      </c>
      <c r="IN2" s="149" t="s">
        <v>565</v>
      </c>
      <c r="IO2" s="149" t="s">
        <v>568</v>
      </c>
      <c r="IP2" s="149" t="s">
        <v>642</v>
      </c>
      <c r="IQ2" s="149" t="s">
        <v>688</v>
      </c>
      <c r="IR2" s="149" t="s">
        <v>643</v>
      </c>
      <c r="IS2" s="149" t="s">
        <v>569</v>
      </c>
      <c r="IT2" s="149" t="s">
        <v>458</v>
      </c>
      <c r="IU2" s="149" t="s">
        <v>691</v>
      </c>
      <c r="IV2" s="149" t="s">
        <v>644</v>
      </c>
      <c r="IW2" s="149" t="s">
        <v>688</v>
      </c>
      <c r="IX2" s="149" t="s">
        <v>643</v>
      </c>
      <c r="IY2" s="149" t="s">
        <v>569</v>
      </c>
      <c r="IZ2" s="149" t="s">
        <v>458</v>
      </c>
      <c r="JA2" s="149" t="s">
        <v>691</v>
      </c>
      <c r="JB2" s="149" t="s">
        <v>645</v>
      </c>
      <c r="JC2" s="149" t="s">
        <v>688</v>
      </c>
      <c r="JD2" s="149" t="s">
        <v>643</v>
      </c>
      <c r="JE2" s="149" t="s">
        <v>569</v>
      </c>
      <c r="JF2" s="149" t="s">
        <v>458</v>
      </c>
      <c r="JG2" s="149" t="s">
        <v>691</v>
      </c>
      <c r="JH2" s="149" t="s">
        <v>646</v>
      </c>
      <c r="JI2" s="149" t="s">
        <v>688</v>
      </c>
      <c r="JJ2" s="149" t="s">
        <v>643</v>
      </c>
      <c r="JK2" s="149" t="s">
        <v>569</v>
      </c>
      <c r="JL2" s="149" t="s">
        <v>458</v>
      </c>
      <c r="JM2" s="149" t="s">
        <v>691</v>
      </c>
      <c r="JN2" s="149" t="s">
        <v>647</v>
      </c>
      <c r="JO2" s="149" t="s">
        <v>688</v>
      </c>
      <c r="JP2" s="149" t="s">
        <v>643</v>
      </c>
      <c r="JQ2" s="149" t="s">
        <v>569</v>
      </c>
      <c r="JR2" s="149" t="s">
        <v>458</v>
      </c>
      <c r="JS2" s="149" t="s">
        <v>691</v>
      </c>
      <c r="JT2" s="149" t="s">
        <v>648</v>
      </c>
      <c r="JU2" s="149" t="s">
        <v>688</v>
      </c>
      <c r="JV2" s="149" t="s">
        <v>643</v>
      </c>
      <c r="JW2" s="149" t="s">
        <v>569</v>
      </c>
      <c r="JX2" s="149" t="s">
        <v>458</v>
      </c>
      <c r="JY2" s="149" t="s">
        <v>691</v>
      </c>
      <c r="JZ2" s="149" t="s">
        <v>649</v>
      </c>
      <c r="KA2" s="149" t="s">
        <v>688</v>
      </c>
      <c r="KB2" s="149" t="s">
        <v>643</v>
      </c>
      <c r="KC2" s="149" t="s">
        <v>569</v>
      </c>
      <c r="KD2" s="149" t="s">
        <v>458</v>
      </c>
      <c r="KE2" s="149" t="s">
        <v>691</v>
      </c>
      <c r="KF2" s="149" t="s">
        <v>692</v>
      </c>
      <c r="KG2" s="149" t="s">
        <v>650</v>
      </c>
      <c r="KH2" s="149" t="s">
        <v>726</v>
      </c>
    </row>
    <row r="3" spans="1:294" s="151" customFormat="1" ht="18" customHeight="1" x14ac:dyDescent="0.4">
      <c r="A3" s="151" t="s">
        <v>651</v>
      </c>
      <c r="B3" s="151" t="s">
        <v>652</v>
      </c>
      <c r="C3" s="151" t="s">
        <v>652</v>
      </c>
      <c r="D3" s="151" t="s">
        <v>652</v>
      </c>
      <c r="E3" s="151" t="s">
        <v>652</v>
      </c>
      <c r="F3" s="151" t="s">
        <v>652</v>
      </c>
      <c r="G3" s="151" t="s">
        <v>653</v>
      </c>
      <c r="H3" s="151" t="s">
        <v>654</v>
      </c>
      <c r="I3" s="151" t="s">
        <v>655</v>
      </c>
      <c r="J3" s="151" t="s">
        <v>652</v>
      </c>
      <c r="K3" s="151" t="s">
        <v>652</v>
      </c>
      <c r="L3" s="151" t="s">
        <v>652</v>
      </c>
      <c r="M3" s="151" t="s">
        <v>652</v>
      </c>
      <c r="N3" s="151" t="s">
        <v>655</v>
      </c>
      <c r="O3" s="151" t="s">
        <v>652</v>
      </c>
      <c r="P3" s="151" t="s">
        <v>655</v>
      </c>
      <c r="Q3" s="151" t="s">
        <v>656</v>
      </c>
      <c r="R3" s="151" t="s">
        <v>656</v>
      </c>
      <c r="S3" s="151" t="s">
        <v>655</v>
      </c>
      <c r="T3" s="151" t="s">
        <v>652</v>
      </c>
      <c r="U3" s="151" t="s">
        <v>652</v>
      </c>
      <c r="V3" s="151" t="s">
        <v>652</v>
      </c>
      <c r="W3" s="151" t="s">
        <v>652</v>
      </c>
      <c r="X3" s="151" t="s">
        <v>655</v>
      </c>
      <c r="Y3" s="151" t="s">
        <v>653</v>
      </c>
      <c r="Z3" s="151" t="s">
        <v>652</v>
      </c>
      <c r="AA3" s="151" t="s">
        <v>652</v>
      </c>
      <c r="AB3" s="151" t="s">
        <v>656</v>
      </c>
      <c r="AC3" s="151" t="s">
        <v>653</v>
      </c>
      <c r="AD3" s="151" t="s">
        <v>657</v>
      </c>
      <c r="AE3" s="151" t="s">
        <v>652</v>
      </c>
      <c r="AF3" s="151" t="s">
        <v>654</v>
      </c>
      <c r="AG3" s="151" t="s">
        <v>655</v>
      </c>
      <c r="AH3" s="151" t="s">
        <v>652</v>
      </c>
      <c r="AI3" s="151" t="s">
        <v>658</v>
      </c>
      <c r="AJ3" s="151" t="s">
        <v>659</v>
      </c>
      <c r="AK3" s="151" t="s">
        <v>660</v>
      </c>
      <c r="AL3" s="151" t="s">
        <v>661</v>
      </c>
      <c r="AM3" s="151" t="s">
        <v>662</v>
      </c>
      <c r="AN3" s="151" t="s">
        <v>663</v>
      </c>
      <c r="AO3" s="151" t="s">
        <v>664</v>
      </c>
      <c r="AP3" s="151" t="s">
        <v>658</v>
      </c>
      <c r="AQ3" s="151" t="s">
        <v>659</v>
      </c>
      <c r="AR3" s="151" t="s">
        <v>660</v>
      </c>
      <c r="AS3" s="151" t="s">
        <v>661</v>
      </c>
      <c r="AT3" s="151" t="s">
        <v>662</v>
      </c>
      <c r="AU3" s="151" t="s">
        <v>663</v>
      </c>
      <c r="AV3" s="151" t="s">
        <v>664</v>
      </c>
      <c r="AW3" s="151" t="s">
        <v>658</v>
      </c>
      <c r="AX3" s="151" t="s">
        <v>659</v>
      </c>
      <c r="AY3" s="151" t="s">
        <v>660</v>
      </c>
      <c r="AZ3" s="151" t="s">
        <v>661</v>
      </c>
      <c r="BA3" s="151" t="s">
        <v>662</v>
      </c>
      <c r="BB3" s="151" t="s">
        <v>663</v>
      </c>
      <c r="BC3" s="151" t="s">
        <v>664</v>
      </c>
      <c r="BD3" s="151" t="s">
        <v>658</v>
      </c>
      <c r="BE3" s="151" t="s">
        <v>659</v>
      </c>
      <c r="BF3" s="151" t="s">
        <v>660</v>
      </c>
      <c r="BG3" s="151" t="s">
        <v>661</v>
      </c>
      <c r="BH3" s="151" t="s">
        <v>662</v>
      </c>
      <c r="BI3" s="151" t="s">
        <v>663</v>
      </c>
      <c r="BJ3" s="151" t="s">
        <v>664</v>
      </c>
      <c r="BK3" s="151" t="s">
        <v>658</v>
      </c>
      <c r="BL3" s="151" t="s">
        <v>659</v>
      </c>
      <c r="BM3" s="151" t="s">
        <v>660</v>
      </c>
      <c r="BN3" s="151" t="s">
        <v>661</v>
      </c>
      <c r="BO3" s="151" t="s">
        <v>662</v>
      </c>
      <c r="BP3" s="151" t="s">
        <v>663</v>
      </c>
      <c r="BQ3" s="151" t="s">
        <v>664</v>
      </c>
      <c r="BR3" s="151" t="s">
        <v>658</v>
      </c>
      <c r="BS3" s="151" t="s">
        <v>659</v>
      </c>
      <c r="BT3" s="151" t="s">
        <v>660</v>
      </c>
      <c r="BU3" s="151" t="s">
        <v>661</v>
      </c>
      <c r="BV3" s="151" t="s">
        <v>662</v>
      </c>
      <c r="BW3" s="151" t="s">
        <v>663</v>
      </c>
      <c r="BX3" s="151" t="s">
        <v>664</v>
      </c>
      <c r="BY3" s="151" t="s">
        <v>658</v>
      </c>
      <c r="BZ3" s="151" t="s">
        <v>659</v>
      </c>
      <c r="CA3" s="151" t="s">
        <v>660</v>
      </c>
      <c r="CB3" s="151" t="s">
        <v>661</v>
      </c>
      <c r="CC3" s="151" t="s">
        <v>662</v>
      </c>
      <c r="CD3" s="151" t="s">
        <v>663</v>
      </c>
      <c r="CE3" s="151" t="s">
        <v>664</v>
      </c>
      <c r="CF3" s="151" t="s">
        <v>658</v>
      </c>
      <c r="CG3" s="151" t="s">
        <v>659</v>
      </c>
      <c r="CH3" s="151" t="s">
        <v>660</v>
      </c>
      <c r="CI3" s="151" t="s">
        <v>661</v>
      </c>
      <c r="CJ3" s="151" t="s">
        <v>662</v>
      </c>
      <c r="CK3" s="151" t="s">
        <v>663</v>
      </c>
      <c r="CL3" s="151" t="s">
        <v>664</v>
      </c>
      <c r="CM3" s="151" t="s">
        <v>658</v>
      </c>
      <c r="CN3" s="151" t="s">
        <v>659</v>
      </c>
      <c r="CO3" s="151" t="s">
        <v>660</v>
      </c>
      <c r="CP3" s="151" t="s">
        <v>661</v>
      </c>
      <c r="CQ3" s="151" t="s">
        <v>662</v>
      </c>
      <c r="CR3" s="151" t="s">
        <v>663</v>
      </c>
      <c r="CS3" s="151" t="s">
        <v>664</v>
      </c>
      <c r="CT3" s="151" t="s">
        <v>658</v>
      </c>
      <c r="CU3" s="151" t="s">
        <v>659</v>
      </c>
      <c r="CV3" s="151" t="s">
        <v>660</v>
      </c>
      <c r="CW3" s="151" t="s">
        <v>661</v>
      </c>
      <c r="CX3" s="151" t="s">
        <v>662</v>
      </c>
      <c r="CY3" s="151" t="s">
        <v>663</v>
      </c>
      <c r="CZ3" s="151" t="s">
        <v>664</v>
      </c>
      <c r="DA3" s="151" t="s">
        <v>658</v>
      </c>
      <c r="DB3" s="151" t="s">
        <v>659</v>
      </c>
      <c r="DC3" s="151" t="s">
        <v>660</v>
      </c>
      <c r="DD3" s="151" t="s">
        <v>661</v>
      </c>
      <c r="DE3" s="151" t="s">
        <v>662</v>
      </c>
      <c r="DF3" s="151" t="s">
        <v>663</v>
      </c>
      <c r="DG3" s="151" t="s">
        <v>664</v>
      </c>
      <c r="DH3" s="151" t="s">
        <v>658</v>
      </c>
      <c r="DI3" s="151" t="s">
        <v>659</v>
      </c>
      <c r="DJ3" s="151" t="s">
        <v>660</v>
      </c>
      <c r="DK3" s="151" t="s">
        <v>661</v>
      </c>
      <c r="DL3" s="151" t="s">
        <v>662</v>
      </c>
      <c r="DM3" s="151" t="s">
        <v>663</v>
      </c>
      <c r="DN3" s="151" t="s">
        <v>664</v>
      </c>
      <c r="DO3" s="151" t="s">
        <v>658</v>
      </c>
      <c r="DP3" s="151" t="s">
        <v>659</v>
      </c>
      <c r="DQ3" s="151" t="s">
        <v>660</v>
      </c>
      <c r="DR3" s="151" t="s">
        <v>661</v>
      </c>
      <c r="DS3" s="151" t="s">
        <v>662</v>
      </c>
      <c r="DT3" s="151" t="s">
        <v>663</v>
      </c>
      <c r="DU3" s="151" t="s">
        <v>664</v>
      </c>
      <c r="DV3" s="151" t="s">
        <v>658</v>
      </c>
      <c r="DW3" s="151" t="s">
        <v>659</v>
      </c>
      <c r="DX3" s="151" t="s">
        <v>660</v>
      </c>
      <c r="DY3" s="151" t="s">
        <v>661</v>
      </c>
      <c r="DZ3" s="151" t="s">
        <v>662</v>
      </c>
      <c r="EA3" s="151" t="s">
        <v>663</v>
      </c>
      <c r="EB3" s="151" t="s">
        <v>664</v>
      </c>
      <c r="EC3" s="151" t="s">
        <v>658</v>
      </c>
      <c r="ED3" s="151" t="s">
        <v>659</v>
      </c>
      <c r="EE3" s="151" t="s">
        <v>660</v>
      </c>
      <c r="EF3" s="151" t="s">
        <v>661</v>
      </c>
      <c r="EG3" s="151" t="s">
        <v>662</v>
      </c>
      <c r="EH3" s="151" t="s">
        <v>663</v>
      </c>
      <c r="EI3" s="151" t="s">
        <v>664</v>
      </c>
      <c r="EJ3" s="151" t="s">
        <v>652</v>
      </c>
      <c r="EK3" s="151" t="s">
        <v>668</v>
      </c>
      <c r="EL3" s="151" t="s">
        <v>673</v>
      </c>
      <c r="EM3" s="151" t="s">
        <v>652</v>
      </c>
      <c r="EN3" s="151" t="s">
        <v>668</v>
      </c>
      <c r="EO3" s="151" t="s">
        <v>665</v>
      </c>
      <c r="EP3" s="151" t="s">
        <v>652</v>
      </c>
      <c r="EQ3" s="151" t="s">
        <v>668</v>
      </c>
      <c r="ER3" s="151" t="s">
        <v>652</v>
      </c>
      <c r="ES3" s="151" t="s">
        <v>652</v>
      </c>
      <c r="ET3" s="151" t="s">
        <v>668</v>
      </c>
      <c r="EU3" s="151" t="s">
        <v>673</v>
      </c>
      <c r="EV3" s="151" t="s">
        <v>652</v>
      </c>
      <c r="EW3" s="151" t="s">
        <v>668</v>
      </c>
      <c r="EX3" s="151" t="s">
        <v>665</v>
      </c>
      <c r="EY3" s="151" t="s">
        <v>652</v>
      </c>
      <c r="EZ3" s="151" t="s">
        <v>668</v>
      </c>
      <c r="FA3" s="151" t="s">
        <v>652</v>
      </c>
      <c r="FB3" s="151" t="s">
        <v>652</v>
      </c>
      <c r="FC3" s="151" t="s">
        <v>668</v>
      </c>
      <c r="FD3" s="151" t="s">
        <v>673</v>
      </c>
      <c r="FE3" s="151" t="s">
        <v>652</v>
      </c>
      <c r="FF3" s="151" t="s">
        <v>668</v>
      </c>
      <c r="FG3" s="151" t="s">
        <v>665</v>
      </c>
      <c r="FH3" s="151" t="s">
        <v>652</v>
      </c>
      <c r="FI3" s="151" t="s">
        <v>668</v>
      </c>
      <c r="FJ3" s="151" t="s">
        <v>652</v>
      </c>
      <c r="FK3" s="151" t="s">
        <v>652</v>
      </c>
      <c r="FL3" s="151" t="s">
        <v>668</v>
      </c>
      <c r="FM3" s="151" t="s">
        <v>673</v>
      </c>
      <c r="FN3" s="151" t="s">
        <v>652</v>
      </c>
      <c r="FO3" s="151" t="s">
        <v>668</v>
      </c>
      <c r="FP3" s="151" t="s">
        <v>665</v>
      </c>
      <c r="FQ3" s="151" t="s">
        <v>652</v>
      </c>
      <c r="FR3" s="151" t="s">
        <v>668</v>
      </c>
      <c r="FS3" s="151" t="s">
        <v>652</v>
      </c>
      <c r="FT3" s="151" t="s">
        <v>652</v>
      </c>
      <c r="FU3" s="151" t="s">
        <v>668</v>
      </c>
      <c r="FV3" s="151" t="s">
        <v>673</v>
      </c>
      <c r="FW3" s="151" t="s">
        <v>652</v>
      </c>
      <c r="FX3" s="151" t="s">
        <v>668</v>
      </c>
      <c r="FY3" s="151" t="s">
        <v>665</v>
      </c>
      <c r="FZ3" s="151" t="s">
        <v>652</v>
      </c>
      <c r="GA3" s="151" t="s">
        <v>668</v>
      </c>
      <c r="GB3" s="151" t="s">
        <v>652</v>
      </c>
      <c r="GC3" s="151" t="s">
        <v>652</v>
      </c>
      <c r="GD3" s="151" t="s">
        <v>668</v>
      </c>
      <c r="GE3" s="151" t="s">
        <v>673</v>
      </c>
      <c r="GF3" s="151" t="s">
        <v>652</v>
      </c>
      <c r="GG3" s="151" t="s">
        <v>668</v>
      </c>
      <c r="GH3" s="151" t="s">
        <v>665</v>
      </c>
      <c r="GI3" s="151" t="s">
        <v>652</v>
      </c>
      <c r="GJ3" s="151" t="s">
        <v>668</v>
      </c>
      <c r="GK3" s="151" t="s">
        <v>652</v>
      </c>
      <c r="GL3" s="151" t="s">
        <v>652</v>
      </c>
      <c r="GM3" s="151" t="s">
        <v>668</v>
      </c>
      <c r="GN3" s="151" t="s">
        <v>673</v>
      </c>
      <c r="GO3" s="151" t="s">
        <v>652</v>
      </c>
      <c r="GP3" s="151" t="s">
        <v>668</v>
      </c>
      <c r="GQ3" s="151" t="s">
        <v>665</v>
      </c>
      <c r="GR3" s="151" t="s">
        <v>652</v>
      </c>
      <c r="GS3" s="151" t="s">
        <v>668</v>
      </c>
      <c r="GT3" s="151" t="s">
        <v>652</v>
      </c>
      <c r="GU3" s="151" t="s">
        <v>652</v>
      </c>
      <c r="GV3" s="151" t="s">
        <v>668</v>
      </c>
      <c r="GW3" s="151" t="s">
        <v>673</v>
      </c>
      <c r="GX3" s="151" t="s">
        <v>652</v>
      </c>
      <c r="GY3" s="151" t="s">
        <v>668</v>
      </c>
      <c r="GZ3" s="151" t="s">
        <v>665</v>
      </c>
      <c r="HA3" s="151" t="s">
        <v>652</v>
      </c>
      <c r="HB3" s="151" t="s">
        <v>668</v>
      </c>
      <c r="HC3" s="151" t="s">
        <v>652</v>
      </c>
      <c r="HD3" s="151" t="s">
        <v>652</v>
      </c>
      <c r="HE3" s="151" t="s">
        <v>668</v>
      </c>
      <c r="HF3" s="151" t="s">
        <v>673</v>
      </c>
      <c r="HG3" s="151" t="s">
        <v>652</v>
      </c>
      <c r="HH3" s="151" t="s">
        <v>668</v>
      </c>
      <c r="HI3" s="151" t="s">
        <v>665</v>
      </c>
      <c r="HJ3" s="151" t="s">
        <v>652</v>
      </c>
      <c r="HK3" s="151" t="s">
        <v>668</v>
      </c>
      <c r="HL3" s="151" t="s">
        <v>652</v>
      </c>
      <c r="HM3" s="151" t="s">
        <v>652</v>
      </c>
      <c r="HN3" s="151" t="s">
        <v>668</v>
      </c>
      <c r="HO3" s="151" t="s">
        <v>673</v>
      </c>
      <c r="HP3" s="151" t="s">
        <v>652</v>
      </c>
      <c r="HQ3" s="151" t="s">
        <v>668</v>
      </c>
      <c r="HR3" s="151" t="s">
        <v>665</v>
      </c>
      <c r="HS3" s="151" t="s">
        <v>652</v>
      </c>
      <c r="HT3" s="151" t="s">
        <v>668</v>
      </c>
      <c r="HU3" s="151" t="s">
        <v>652</v>
      </c>
      <c r="HV3" s="151" t="s">
        <v>652</v>
      </c>
      <c r="HW3" s="151" t="s">
        <v>668</v>
      </c>
      <c r="HX3" s="151" t="s">
        <v>673</v>
      </c>
      <c r="HY3" s="151" t="s">
        <v>652</v>
      </c>
      <c r="HZ3" s="151" t="s">
        <v>668</v>
      </c>
      <c r="IA3" s="151" t="s">
        <v>665</v>
      </c>
      <c r="IB3" s="151" t="s">
        <v>652</v>
      </c>
      <c r="IC3" s="151" t="s">
        <v>668</v>
      </c>
      <c r="ID3" s="151" t="s">
        <v>652</v>
      </c>
      <c r="IE3" s="151" t="s">
        <v>652</v>
      </c>
      <c r="IF3" s="151" t="s">
        <v>668</v>
      </c>
      <c r="IG3" s="151" t="s">
        <v>673</v>
      </c>
      <c r="IH3" s="151" t="s">
        <v>652</v>
      </c>
      <c r="II3" s="151" t="s">
        <v>668</v>
      </c>
      <c r="IJ3" s="151" t="s">
        <v>665</v>
      </c>
      <c r="IK3" s="151" t="s">
        <v>652</v>
      </c>
      <c r="IL3" s="151" t="s">
        <v>668</v>
      </c>
      <c r="IM3" s="151" t="s">
        <v>652</v>
      </c>
      <c r="IN3" s="151" t="s">
        <v>662</v>
      </c>
      <c r="IO3" s="151" t="s">
        <v>667</v>
      </c>
      <c r="IP3" s="151" t="s">
        <v>659</v>
      </c>
      <c r="IQ3" s="151" t="s">
        <v>689</v>
      </c>
      <c r="IR3" s="151" t="s">
        <v>690</v>
      </c>
      <c r="IS3" s="151" t="s">
        <v>661</v>
      </c>
      <c r="IT3" s="151" t="s">
        <v>666</v>
      </c>
      <c r="IU3" s="151" t="s">
        <v>662</v>
      </c>
      <c r="IV3" s="151" t="s">
        <v>659</v>
      </c>
      <c r="IW3" s="151" t="s">
        <v>689</v>
      </c>
      <c r="IX3" s="151" t="s">
        <v>690</v>
      </c>
      <c r="IY3" s="151" t="s">
        <v>661</v>
      </c>
      <c r="IZ3" s="151" t="s">
        <v>666</v>
      </c>
      <c r="JA3" s="151" t="s">
        <v>662</v>
      </c>
      <c r="JB3" s="151" t="s">
        <v>659</v>
      </c>
      <c r="JC3" s="151" t="s">
        <v>689</v>
      </c>
      <c r="JD3" s="151" t="s">
        <v>690</v>
      </c>
      <c r="JE3" s="151" t="s">
        <v>661</v>
      </c>
      <c r="JF3" s="151" t="s">
        <v>666</v>
      </c>
      <c r="JG3" s="151" t="s">
        <v>662</v>
      </c>
      <c r="JH3" s="151" t="s">
        <v>659</v>
      </c>
      <c r="JI3" s="151" t="s">
        <v>689</v>
      </c>
      <c r="JJ3" s="151" t="s">
        <v>690</v>
      </c>
      <c r="JK3" s="151" t="s">
        <v>661</v>
      </c>
      <c r="JL3" s="151" t="s">
        <v>666</v>
      </c>
      <c r="JM3" s="151" t="s">
        <v>662</v>
      </c>
      <c r="JN3" s="151" t="s">
        <v>659</v>
      </c>
      <c r="JO3" s="151" t="s">
        <v>689</v>
      </c>
      <c r="JP3" s="151" t="s">
        <v>690</v>
      </c>
      <c r="JQ3" s="151" t="s">
        <v>661</v>
      </c>
      <c r="JR3" s="151" t="s">
        <v>666</v>
      </c>
      <c r="JS3" s="151" t="s">
        <v>662</v>
      </c>
      <c r="JT3" s="151" t="s">
        <v>659</v>
      </c>
      <c r="JU3" s="151" t="s">
        <v>689</v>
      </c>
      <c r="JV3" s="151" t="s">
        <v>690</v>
      </c>
      <c r="JW3" s="151" t="s">
        <v>661</v>
      </c>
      <c r="JX3" s="151" t="s">
        <v>666</v>
      </c>
      <c r="JY3" s="151" t="s">
        <v>662</v>
      </c>
      <c r="JZ3" s="151" t="s">
        <v>659</v>
      </c>
      <c r="KA3" s="151" t="s">
        <v>689</v>
      </c>
      <c r="KB3" s="151" t="s">
        <v>690</v>
      </c>
      <c r="KC3" s="151" t="s">
        <v>661</v>
      </c>
      <c r="KD3" s="151" t="s">
        <v>666</v>
      </c>
      <c r="KE3" s="151" t="s">
        <v>662</v>
      </c>
      <c r="KF3" s="151" t="s">
        <v>662</v>
      </c>
      <c r="KG3" s="151" t="s">
        <v>662</v>
      </c>
      <c r="KH3" s="151" t="s">
        <v>727</v>
      </c>
    </row>
    <row r="4" spans="1:294" s="151" customFormat="1" ht="18" customHeight="1" x14ac:dyDescent="0.4">
      <c r="A4" s="151" t="s">
        <v>669</v>
      </c>
      <c r="B4" s="151">
        <v>6</v>
      </c>
      <c r="C4" s="151">
        <v>5</v>
      </c>
      <c r="D4" s="151">
        <v>7</v>
      </c>
      <c r="E4" s="151">
        <v>8</v>
      </c>
      <c r="F4" s="151">
        <v>10</v>
      </c>
      <c r="G4" s="151">
        <v>11</v>
      </c>
      <c r="H4" s="151">
        <v>12</v>
      </c>
      <c r="I4" s="151">
        <v>12</v>
      </c>
      <c r="J4" s="151">
        <v>13</v>
      </c>
      <c r="K4" s="151">
        <v>14</v>
      </c>
      <c r="L4" s="151">
        <v>15</v>
      </c>
      <c r="M4" s="151">
        <v>18</v>
      </c>
      <c r="N4" s="151">
        <v>18</v>
      </c>
      <c r="O4" s="151">
        <v>19</v>
      </c>
      <c r="P4" s="151">
        <v>19</v>
      </c>
      <c r="Q4" s="151">
        <v>20</v>
      </c>
      <c r="R4" s="151">
        <v>21</v>
      </c>
      <c r="S4" s="151">
        <v>21</v>
      </c>
      <c r="T4" s="151">
        <v>22</v>
      </c>
      <c r="U4" s="151">
        <v>23</v>
      </c>
      <c r="V4" s="151">
        <v>24</v>
      </c>
      <c r="W4" s="151">
        <v>25</v>
      </c>
      <c r="X4" s="151">
        <v>25</v>
      </c>
      <c r="Y4" s="151">
        <v>26</v>
      </c>
      <c r="Z4" s="151">
        <v>5</v>
      </c>
      <c r="AA4" s="151">
        <v>6</v>
      </c>
      <c r="AB4" s="151">
        <v>7</v>
      </c>
      <c r="AC4" s="151">
        <v>7</v>
      </c>
      <c r="AD4" s="151">
        <v>8</v>
      </c>
      <c r="AE4" s="151">
        <v>9</v>
      </c>
      <c r="AF4" s="151">
        <v>10</v>
      </c>
      <c r="AG4" s="151">
        <v>10</v>
      </c>
      <c r="AH4" s="151">
        <v>11</v>
      </c>
      <c r="AI4" s="151">
        <v>15</v>
      </c>
      <c r="AJ4" s="151">
        <v>15</v>
      </c>
      <c r="AK4" s="151">
        <v>15</v>
      </c>
      <c r="AL4" s="151">
        <v>15</v>
      </c>
      <c r="AM4" s="151">
        <v>15</v>
      </c>
      <c r="AN4" s="151">
        <v>15</v>
      </c>
      <c r="AO4" s="151">
        <v>15</v>
      </c>
      <c r="AP4" s="151">
        <v>16</v>
      </c>
      <c r="AQ4" s="151">
        <v>16</v>
      </c>
      <c r="AR4" s="151">
        <v>16</v>
      </c>
      <c r="AS4" s="151">
        <v>16</v>
      </c>
      <c r="AT4" s="151">
        <v>16</v>
      </c>
      <c r="AU4" s="151">
        <v>16</v>
      </c>
      <c r="AV4" s="151">
        <v>16</v>
      </c>
      <c r="AW4" s="151">
        <v>17</v>
      </c>
      <c r="AX4" s="151">
        <v>17</v>
      </c>
      <c r="AY4" s="151">
        <v>17</v>
      </c>
      <c r="AZ4" s="151">
        <v>17</v>
      </c>
      <c r="BA4" s="151">
        <v>17</v>
      </c>
      <c r="BB4" s="151">
        <v>17</v>
      </c>
      <c r="BC4" s="151">
        <v>17</v>
      </c>
      <c r="BD4" s="151">
        <v>18</v>
      </c>
      <c r="BE4" s="151">
        <v>18</v>
      </c>
      <c r="BF4" s="151">
        <v>18</v>
      </c>
      <c r="BG4" s="151">
        <v>18</v>
      </c>
      <c r="BH4" s="151">
        <v>18</v>
      </c>
      <c r="BI4" s="151">
        <v>18</v>
      </c>
      <c r="BJ4" s="151">
        <v>18</v>
      </c>
      <c r="BK4" s="151">
        <v>19</v>
      </c>
      <c r="BL4" s="151">
        <v>19</v>
      </c>
      <c r="BM4" s="151">
        <v>19</v>
      </c>
      <c r="BN4" s="151">
        <v>19</v>
      </c>
      <c r="BO4" s="151">
        <v>19</v>
      </c>
      <c r="BP4" s="151">
        <v>19</v>
      </c>
      <c r="BQ4" s="151">
        <v>19</v>
      </c>
      <c r="BR4" s="151">
        <v>20</v>
      </c>
      <c r="BS4" s="151">
        <v>20</v>
      </c>
      <c r="BT4" s="151">
        <v>20</v>
      </c>
      <c r="BU4" s="151">
        <v>20</v>
      </c>
      <c r="BV4" s="151">
        <v>20</v>
      </c>
      <c r="BW4" s="151">
        <v>20</v>
      </c>
      <c r="BX4" s="151">
        <v>20</v>
      </c>
      <c r="BY4" s="151">
        <v>21</v>
      </c>
      <c r="BZ4" s="151">
        <v>21</v>
      </c>
      <c r="CA4" s="151">
        <v>21</v>
      </c>
      <c r="CB4" s="151">
        <v>21</v>
      </c>
      <c r="CC4" s="151">
        <v>21</v>
      </c>
      <c r="CD4" s="151">
        <v>21</v>
      </c>
      <c r="CE4" s="151">
        <v>21</v>
      </c>
      <c r="CF4" s="151">
        <v>22</v>
      </c>
      <c r="CG4" s="151">
        <v>22</v>
      </c>
      <c r="CH4" s="151">
        <v>22</v>
      </c>
      <c r="CI4" s="151">
        <v>22</v>
      </c>
      <c r="CJ4" s="151">
        <v>22</v>
      </c>
      <c r="CK4" s="151">
        <v>22</v>
      </c>
      <c r="CL4" s="151">
        <v>22</v>
      </c>
      <c r="CM4" s="151">
        <v>23</v>
      </c>
      <c r="CN4" s="151">
        <v>23</v>
      </c>
      <c r="CO4" s="151">
        <v>23</v>
      </c>
      <c r="CP4" s="151">
        <v>23</v>
      </c>
      <c r="CQ4" s="151">
        <v>23</v>
      </c>
      <c r="CR4" s="151">
        <v>23</v>
      </c>
      <c r="CS4" s="151">
        <v>23</v>
      </c>
      <c r="CT4" s="151">
        <v>24</v>
      </c>
      <c r="CU4" s="151">
        <v>24</v>
      </c>
      <c r="CV4" s="151">
        <v>24</v>
      </c>
      <c r="CW4" s="151">
        <v>24</v>
      </c>
      <c r="CX4" s="151">
        <v>24</v>
      </c>
      <c r="CY4" s="151">
        <v>24</v>
      </c>
      <c r="CZ4" s="151">
        <v>24</v>
      </c>
      <c r="DA4" s="151">
        <v>25</v>
      </c>
      <c r="DB4" s="151">
        <v>25</v>
      </c>
      <c r="DC4" s="151">
        <v>25</v>
      </c>
      <c r="DD4" s="151">
        <v>25</v>
      </c>
      <c r="DE4" s="151">
        <v>25</v>
      </c>
      <c r="DF4" s="151">
        <v>25</v>
      </c>
      <c r="DG4" s="151">
        <v>25</v>
      </c>
      <c r="DH4" s="151">
        <v>26</v>
      </c>
      <c r="DI4" s="151">
        <v>26</v>
      </c>
      <c r="DJ4" s="151">
        <v>26</v>
      </c>
      <c r="DK4" s="151">
        <v>26</v>
      </c>
      <c r="DL4" s="151">
        <v>26</v>
      </c>
      <c r="DM4" s="151">
        <v>26</v>
      </c>
      <c r="DN4" s="151">
        <v>26</v>
      </c>
      <c r="DO4" s="151">
        <v>27</v>
      </c>
      <c r="DP4" s="151">
        <v>27</v>
      </c>
      <c r="DQ4" s="151">
        <v>27</v>
      </c>
      <c r="DR4" s="151">
        <v>27</v>
      </c>
      <c r="DS4" s="151">
        <v>27</v>
      </c>
      <c r="DT4" s="151">
        <v>27</v>
      </c>
      <c r="DU4" s="151">
        <v>27</v>
      </c>
      <c r="DV4" s="151">
        <v>28</v>
      </c>
      <c r="DW4" s="151">
        <v>28</v>
      </c>
      <c r="DX4" s="151">
        <v>28</v>
      </c>
      <c r="DY4" s="151">
        <v>28</v>
      </c>
      <c r="DZ4" s="151">
        <v>28</v>
      </c>
      <c r="EA4" s="151">
        <v>28</v>
      </c>
      <c r="EB4" s="151">
        <v>28</v>
      </c>
      <c r="EC4" s="151">
        <v>29</v>
      </c>
      <c r="ED4" s="151">
        <v>29</v>
      </c>
      <c r="EE4" s="151">
        <v>29</v>
      </c>
      <c r="EF4" s="151">
        <v>29</v>
      </c>
      <c r="EG4" s="151">
        <v>29</v>
      </c>
      <c r="EH4" s="151">
        <v>29</v>
      </c>
      <c r="EI4" s="151">
        <v>29</v>
      </c>
      <c r="EJ4" s="151">
        <v>6</v>
      </c>
      <c r="EK4" s="151">
        <v>6</v>
      </c>
      <c r="EL4" s="151">
        <v>6</v>
      </c>
      <c r="EM4" s="151">
        <v>7</v>
      </c>
      <c r="EN4" s="151">
        <v>7</v>
      </c>
      <c r="EO4" s="151">
        <v>8</v>
      </c>
      <c r="EP4" s="151">
        <v>9</v>
      </c>
      <c r="EQ4" s="151">
        <v>9</v>
      </c>
      <c r="ER4" s="151">
        <v>11</v>
      </c>
      <c r="ES4" s="151">
        <v>13</v>
      </c>
      <c r="ET4" s="151">
        <v>13</v>
      </c>
      <c r="EU4" s="151">
        <v>13</v>
      </c>
      <c r="EV4" s="151">
        <v>14</v>
      </c>
      <c r="EW4" s="151">
        <v>14</v>
      </c>
      <c r="EX4" s="151">
        <v>15</v>
      </c>
      <c r="EY4" s="151">
        <v>16</v>
      </c>
      <c r="EZ4" s="151">
        <v>16</v>
      </c>
      <c r="FA4" s="151">
        <v>18</v>
      </c>
      <c r="FB4" s="151">
        <v>20</v>
      </c>
      <c r="FC4" s="151">
        <v>20</v>
      </c>
      <c r="FD4" s="151">
        <v>20</v>
      </c>
      <c r="FE4" s="151">
        <v>21</v>
      </c>
      <c r="FF4" s="151">
        <v>21</v>
      </c>
      <c r="FG4" s="151">
        <v>22</v>
      </c>
      <c r="FH4" s="151">
        <v>23</v>
      </c>
      <c r="FI4" s="151">
        <v>23</v>
      </c>
      <c r="FJ4" s="151">
        <v>25</v>
      </c>
      <c r="FK4" s="151">
        <v>27</v>
      </c>
      <c r="FL4" s="151">
        <v>27</v>
      </c>
      <c r="FM4" s="151">
        <v>27</v>
      </c>
      <c r="FN4" s="151">
        <v>28</v>
      </c>
      <c r="FO4" s="151">
        <v>28</v>
      </c>
      <c r="FP4" s="151">
        <v>29</v>
      </c>
      <c r="FQ4" s="151">
        <v>30</v>
      </c>
      <c r="FR4" s="151">
        <v>30</v>
      </c>
      <c r="FS4" s="151">
        <v>32</v>
      </c>
      <c r="FT4" s="151">
        <v>34</v>
      </c>
      <c r="FU4" s="151">
        <v>34</v>
      </c>
      <c r="FV4" s="151">
        <v>34</v>
      </c>
      <c r="FW4" s="151">
        <v>35</v>
      </c>
      <c r="FX4" s="151">
        <v>35</v>
      </c>
      <c r="FY4" s="151">
        <v>36</v>
      </c>
      <c r="FZ4" s="151">
        <v>37</v>
      </c>
      <c r="GA4" s="151">
        <v>37</v>
      </c>
      <c r="GB4" s="151">
        <v>39</v>
      </c>
      <c r="GC4" s="151">
        <v>41</v>
      </c>
      <c r="GD4" s="151">
        <v>41</v>
      </c>
      <c r="GE4" s="151">
        <v>41</v>
      </c>
      <c r="GF4" s="151">
        <v>42</v>
      </c>
      <c r="GG4" s="151">
        <v>42</v>
      </c>
      <c r="GH4" s="151">
        <v>43</v>
      </c>
      <c r="GI4" s="151">
        <v>44</v>
      </c>
      <c r="GJ4" s="151">
        <v>44</v>
      </c>
      <c r="GK4" s="151">
        <v>46</v>
      </c>
      <c r="GL4" s="151">
        <v>48</v>
      </c>
      <c r="GM4" s="151">
        <v>48</v>
      </c>
      <c r="GN4" s="151">
        <v>48</v>
      </c>
      <c r="GO4" s="151">
        <v>49</v>
      </c>
      <c r="GP4" s="151">
        <v>49</v>
      </c>
      <c r="GQ4" s="151">
        <v>50</v>
      </c>
      <c r="GR4" s="151">
        <v>51</v>
      </c>
      <c r="GS4" s="151">
        <v>51</v>
      </c>
      <c r="GT4" s="151">
        <v>53</v>
      </c>
      <c r="GU4" s="151">
        <v>55</v>
      </c>
      <c r="GV4" s="151">
        <v>55</v>
      </c>
      <c r="GW4" s="151">
        <v>55</v>
      </c>
      <c r="GX4" s="151">
        <v>56</v>
      </c>
      <c r="GY4" s="151">
        <v>56</v>
      </c>
      <c r="GZ4" s="151">
        <v>57</v>
      </c>
      <c r="HA4" s="151">
        <v>58</v>
      </c>
      <c r="HB4" s="151">
        <v>58</v>
      </c>
      <c r="HC4" s="151">
        <v>60</v>
      </c>
      <c r="HD4" s="151">
        <v>62</v>
      </c>
      <c r="HE4" s="151">
        <v>62</v>
      </c>
      <c r="HF4" s="151">
        <v>62</v>
      </c>
      <c r="HG4" s="151">
        <v>63</v>
      </c>
      <c r="HH4" s="151">
        <v>63</v>
      </c>
      <c r="HI4" s="151">
        <v>64</v>
      </c>
      <c r="HJ4" s="151">
        <v>65</v>
      </c>
      <c r="HK4" s="151">
        <v>65</v>
      </c>
      <c r="HL4" s="151">
        <v>67</v>
      </c>
      <c r="HM4" s="151">
        <v>69</v>
      </c>
      <c r="HN4" s="151">
        <v>69</v>
      </c>
      <c r="HO4" s="151">
        <v>69</v>
      </c>
      <c r="HP4" s="151">
        <v>70</v>
      </c>
      <c r="HQ4" s="151">
        <v>70</v>
      </c>
      <c r="HR4" s="151">
        <v>71</v>
      </c>
      <c r="HS4" s="151">
        <v>72</v>
      </c>
      <c r="HT4" s="151">
        <v>72</v>
      </c>
      <c r="HU4" s="151">
        <v>74</v>
      </c>
      <c r="HV4" s="151">
        <v>76</v>
      </c>
      <c r="HW4" s="151">
        <v>76</v>
      </c>
      <c r="HX4" s="151">
        <v>76</v>
      </c>
      <c r="HY4" s="151">
        <v>77</v>
      </c>
      <c r="HZ4" s="151">
        <v>77</v>
      </c>
      <c r="IA4" s="151">
        <v>78</v>
      </c>
      <c r="IB4" s="151">
        <v>79</v>
      </c>
      <c r="IC4" s="151">
        <v>79</v>
      </c>
      <c r="ID4" s="151">
        <v>81</v>
      </c>
      <c r="IE4" s="151">
        <v>83</v>
      </c>
      <c r="IF4" s="151">
        <v>83</v>
      </c>
      <c r="IG4" s="151">
        <v>83</v>
      </c>
      <c r="IH4" s="151">
        <v>84</v>
      </c>
      <c r="II4" s="151">
        <v>84</v>
      </c>
      <c r="IJ4" s="151">
        <v>85</v>
      </c>
      <c r="IK4" s="151">
        <v>86</v>
      </c>
      <c r="IL4" s="151">
        <v>86</v>
      </c>
      <c r="IM4" s="151">
        <v>88</v>
      </c>
      <c r="IN4" s="151">
        <v>45</v>
      </c>
      <c r="IO4" s="151">
        <v>45</v>
      </c>
      <c r="IP4" s="151">
        <v>53</v>
      </c>
      <c r="IQ4" s="151">
        <v>53</v>
      </c>
      <c r="IR4" s="151">
        <v>53</v>
      </c>
      <c r="IS4" s="151">
        <v>53</v>
      </c>
      <c r="IT4" s="151">
        <v>53</v>
      </c>
      <c r="IU4" s="151">
        <v>53</v>
      </c>
      <c r="IV4" s="151">
        <v>54</v>
      </c>
      <c r="IW4" s="151">
        <v>54</v>
      </c>
      <c r="IX4" s="151">
        <v>54</v>
      </c>
      <c r="IY4" s="151">
        <v>54</v>
      </c>
      <c r="IZ4" s="151">
        <v>54</v>
      </c>
      <c r="JA4" s="151">
        <v>54</v>
      </c>
      <c r="JB4" s="151">
        <v>55</v>
      </c>
      <c r="JC4" s="151">
        <v>55</v>
      </c>
      <c r="JD4" s="151">
        <v>55</v>
      </c>
      <c r="JE4" s="151">
        <v>55</v>
      </c>
      <c r="JF4" s="151">
        <v>55</v>
      </c>
      <c r="JG4" s="151">
        <v>55</v>
      </c>
      <c r="JH4" s="151">
        <v>56</v>
      </c>
      <c r="JI4" s="151">
        <v>56</v>
      </c>
      <c r="JJ4" s="151">
        <v>56</v>
      </c>
      <c r="JK4" s="151">
        <v>56</v>
      </c>
      <c r="JL4" s="151">
        <v>56</v>
      </c>
      <c r="JM4" s="151">
        <v>56</v>
      </c>
      <c r="JN4" s="151">
        <v>57</v>
      </c>
      <c r="JO4" s="151">
        <v>57</v>
      </c>
      <c r="JP4" s="151">
        <v>57</v>
      </c>
      <c r="JQ4" s="151">
        <v>57</v>
      </c>
      <c r="JR4" s="151">
        <v>57</v>
      </c>
      <c r="JS4" s="151">
        <v>57</v>
      </c>
      <c r="JT4" s="151">
        <v>58</v>
      </c>
      <c r="JU4" s="151">
        <v>58</v>
      </c>
      <c r="JV4" s="151">
        <v>58</v>
      </c>
      <c r="JW4" s="151">
        <v>58</v>
      </c>
      <c r="JX4" s="151">
        <v>58</v>
      </c>
      <c r="JY4" s="151">
        <v>58</v>
      </c>
      <c r="JZ4" s="151">
        <v>59</v>
      </c>
      <c r="KA4" s="151">
        <v>59</v>
      </c>
      <c r="KB4" s="151">
        <v>59</v>
      </c>
      <c r="KC4" s="151">
        <v>59</v>
      </c>
      <c r="KD4" s="151">
        <v>59</v>
      </c>
      <c r="KE4" s="151">
        <v>59</v>
      </c>
      <c r="KF4" s="151">
        <v>60</v>
      </c>
      <c r="KG4" s="151">
        <v>65</v>
      </c>
      <c r="KH4" s="151">
        <v>17</v>
      </c>
    </row>
    <row r="5" spans="1:294" ht="18" customHeight="1" x14ac:dyDescent="0.4">
      <c r="A5" s="1" t="s">
        <v>670</v>
      </c>
      <c r="B5" s="1">
        <f t="shared" ref="B5:F5" ca="1" si="0">INDIRECT(B1&amp;B3&amp;B4)</f>
        <v>0</v>
      </c>
      <c r="C5" s="1">
        <f t="shared" ca="1" si="0"/>
        <v>0</v>
      </c>
      <c r="D5" s="1">
        <f t="shared" ca="1" si="0"/>
        <v>0</v>
      </c>
      <c r="E5" s="1">
        <f t="shared" ca="1" si="0"/>
        <v>0</v>
      </c>
      <c r="F5" s="1">
        <f t="shared" ca="1" si="0"/>
        <v>0</v>
      </c>
      <c r="G5" s="1" t="str">
        <f ca="1">INDIRECT(G1&amp;G3&amp;G4)</f>
        <v/>
      </c>
      <c r="H5" s="1" t="str">
        <f t="shared" ref="H5:BS5" ca="1" si="1">INDIRECT(H1&amp;H3&amp;H4)</f>
        <v>--</v>
      </c>
      <c r="I5" s="1">
        <f t="shared" ca="1" si="1"/>
        <v>0</v>
      </c>
      <c r="J5" s="1">
        <f t="shared" ca="1" si="1"/>
        <v>0</v>
      </c>
      <c r="K5" s="1">
        <f t="shared" ca="1" si="1"/>
        <v>0</v>
      </c>
      <c r="L5" s="1">
        <f t="shared" ca="1" si="1"/>
        <v>0</v>
      </c>
      <c r="M5" s="1">
        <f t="shared" ca="1" si="1"/>
        <v>0</v>
      </c>
      <c r="N5" s="1">
        <f t="shared" ca="1" si="1"/>
        <v>0</v>
      </c>
      <c r="O5" s="1">
        <f t="shared" ca="1" si="1"/>
        <v>0</v>
      </c>
      <c r="P5" s="1">
        <f t="shared" ca="1" si="1"/>
        <v>0</v>
      </c>
      <c r="Q5" s="1">
        <f t="shared" ca="1" si="1"/>
        <v>0</v>
      </c>
      <c r="R5" s="1">
        <f t="shared" ca="1" si="1"/>
        <v>0</v>
      </c>
      <c r="S5" s="1">
        <f t="shared" ca="1" si="1"/>
        <v>0</v>
      </c>
      <c r="T5" s="1">
        <f t="shared" ca="1" si="1"/>
        <v>0</v>
      </c>
      <c r="U5" s="1" t="str">
        <f t="shared" ca="1" si="1"/>
        <v/>
      </c>
      <c r="V5" s="1" t="str">
        <f t="shared" ca="1" si="1"/>
        <v/>
      </c>
      <c r="W5" s="1">
        <f t="shared" ca="1" si="1"/>
        <v>0</v>
      </c>
      <c r="X5" s="1">
        <f t="shared" ca="1" si="1"/>
        <v>0</v>
      </c>
      <c r="Y5" s="1" t="str">
        <f t="shared" ca="1" si="1"/>
        <v/>
      </c>
      <c r="Z5" s="1">
        <f t="shared" ca="1" si="1"/>
        <v>0</v>
      </c>
      <c r="AA5" s="1">
        <f t="shared" ca="1" si="1"/>
        <v>0</v>
      </c>
      <c r="AB5" s="1">
        <f t="shared" ca="1" si="1"/>
        <v>0</v>
      </c>
      <c r="AC5" s="1" t="str">
        <f t="shared" ca="1" si="1"/>
        <v/>
      </c>
      <c r="AD5" s="1">
        <f t="shared" ca="1" si="1"/>
        <v>0</v>
      </c>
      <c r="AE5" s="1">
        <f t="shared" ca="1" si="1"/>
        <v>0</v>
      </c>
      <c r="AF5" s="1">
        <f t="shared" ca="1" si="1"/>
        <v>0</v>
      </c>
      <c r="AG5" s="1">
        <f t="shared" ca="1" si="1"/>
        <v>0</v>
      </c>
      <c r="AH5" s="1">
        <f t="shared" ca="1" si="1"/>
        <v>0</v>
      </c>
      <c r="AI5" s="1">
        <f t="shared" ca="1" si="1"/>
        <v>0</v>
      </c>
      <c r="AJ5" s="1">
        <f t="shared" ca="1" si="1"/>
        <v>0</v>
      </c>
      <c r="AK5" s="1">
        <f t="shared" ca="1" si="1"/>
        <v>0</v>
      </c>
      <c r="AL5" s="1">
        <f t="shared" ca="1" si="1"/>
        <v>0</v>
      </c>
      <c r="AM5" s="1">
        <f t="shared" ca="1" si="1"/>
        <v>0</v>
      </c>
      <c r="AN5" s="1">
        <f t="shared" ca="1" si="1"/>
        <v>0</v>
      </c>
      <c r="AO5" s="1">
        <f t="shared" ca="1" si="1"/>
        <v>0</v>
      </c>
      <c r="AP5" s="1">
        <f t="shared" ca="1" si="1"/>
        <v>0</v>
      </c>
      <c r="AQ5" s="1">
        <f t="shared" ca="1" si="1"/>
        <v>0</v>
      </c>
      <c r="AR5" s="1">
        <f t="shared" ca="1" si="1"/>
        <v>0</v>
      </c>
      <c r="AS5" s="1">
        <f t="shared" ca="1" si="1"/>
        <v>0</v>
      </c>
      <c r="AT5" s="1">
        <f t="shared" ca="1" si="1"/>
        <v>0</v>
      </c>
      <c r="AU5" s="1">
        <f t="shared" ca="1" si="1"/>
        <v>0</v>
      </c>
      <c r="AV5" s="1">
        <f t="shared" ca="1" si="1"/>
        <v>0</v>
      </c>
      <c r="AW5" s="1">
        <f t="shared" ca="1" si="1"/>
        <v>0</v>
      </c>
      <c r="AX5" s="1">
        <f t="shared" ca="1" si="1"/>
        <v>0</v>
      </c>
      <c r="AY5" s="1">
        <f t="shared" ca="1" si="1"/>
        <v>0</v>
      </c>
      <c r="AZ5" s="1">
        <f t="shared" ca="1" si="1"/>
        <v>0</v>
      </c>
      <c r="BA5" s="1">
        <f t="shared" ca="1" si="1"/>
        <v>0</v>
      </c>
      <c r="BB5" s="1">
        <f t="shared" ca="1" si="1"/>
        <v>0</v>
      </c>
      <c r="BC5" s="1">
        <f t="shared" ca="1" si="1"/>
        <v>0</v>
      </c>
      <c r="BD5" s="1">
        <f t="shared" ca="1" si="1"/>
        <v>0</v>
      </c>
      <c r="BE5" s="1">
        <f t="shared" ca="1" si="1"/>
        <v>0</v>
      </c>
      <c r="BF5" s="1">
        <f t="shared" ca="1" si="1"/>
        <v>0</v>
      </c>
      <c r="BG5" s="1">
        <f t="shared" ca="1" si="1"/>
        <v>0</v>
      </c>
      <c r="BH5" s="1">
        <f t="shared" ca="1" si="1"/>
        <v>0</v>
      </c>
      <c r="BI5" s="1">
        <f t="shared" ca="1" si="1"/>
        <v>0</v>
      </c>
      <c r="BJ5" s="1">
        <f t="shared" ca="1" si="1"/>
        <v>0</v>
      </c>
      <c r="BK5" s="1">
        <f t="shared" ca="1" si="1"/>
        <v>0</v>
      </c>
      <c r="BL5" s="1">
        <f t="shared" ca="1" si="1"/>
        <v>0</v>
      </c>
      <c r="BM5" s="1">
        <f t="shared" ca="1" si="1"/>
        <v>0</v>
      </c>
      <c r="BN5" s="1">
        <f t="shared" ca="1" si="1"/>
        <v>0</v>
      </c>
      <c r="BO5" s="1">
        <f t="shared" ca="1" si="1"/>
        <v>0</v>
      </c>
      <c r="BP5" s="1">
        <f t="shared" ca="1" si="1"/>
        <v>0</v>
      </c>
      <c r="BQ5" s="1">
        <f t="shared" ca="1" si="1"/>
        <v>0</v>
      </c>
      <c r="BR5" s="1">
        <f t="shared" ca="1" si="1"/>
        <v>0</v>
      </c>
      <c r="BS5" s="1">
        <f t="shared" ca="1" si="1"/>
        <v>0</v>
      </c>
      <c r="BT5" s="1">
        <f t="shared" ref="BT5:EE5" ca="1" si="2">INDIRECT(BT1&amp;BT3&amp;BT4)</f>
        <v>0</v>
      </c>
      <c r="BU5" s="1">
        <f t="shared" ca="1" si="2"/>
        <v>0</v>
      </c>
      <c r="BV5" s="1">
        <f t="shared" ca="1" si="2"/>
        <v>0</v>
      </c>
      <c r="BW5" s="1">
        <f t="shared" ca="1" si="2"/>
        <v>0</v>
      </c>
      <c r="BX5" s="1">
        <f t="shared" ca="1" si="2"/>
        <v>0</v>
      </c>
      <c r="BY5" s="1">
        <f t="shared" ca="1" si="2"/>
        <v>0</v>
      </c>
      <c r="BZ5" s="1">
        <f t="shared" ca="1" si="2"/>
        <v>0</v>
      </c>
      <c r="CA5" s="1">
        <f t="shared" ca="1" si="2"/>
        <v>0</v>
      </c>
      <c r="CB5" s="1">
        <f t="shared" ca="1" si="2"/>
        <v>0</v>
      </c>
      <c r="CC5" s="1">
        <f t="shared" ca="1" si="2"/>
        <v>0</v>
      </c>
      <c r="CD5" s="1">
        <f t="shared" ca="1" si="2"/>
        <v>0</v>
      </c>
      <c r="CE5" s="1">
        <f t="shared" ca="1" si="2"/>
        <v>0</v>
      </c>
      <c r="CF5" s="1">
        <f t="shared" ca="1" si="2"/>
        <v>0</v>
      </c>
      <c r="CG5" s="1">
        <f t="shared" ca="1" si="2"/>
        <v>0</v>
      </c>
      <c r="CH5" s="1">
        <f t="shared" ca="1" si="2"/>
        <v>0</v>
      </c>
      <c r="CI5" s="1">
        <f t="shared" ca="1" si="2"/>
        <v>0</v>
      </c>
      <c r="CJ5" s="1">
        <f t="shared" ca="1" si="2"/>
        <v>0</v>
      </c>
      <c r="CK5" s="1">
        <f t="shared" ca="1" si="2"/>
        <v>0</v>
      </c>
      <c r="CL5" s="1">
        <f t="shared" ca="1" si="2"/>
        <v>0</v>
      </c>
      <c r="CM5" s="1">
        <f t="shared" ca="1" si="2"/>
        <v>0</v>
      </c>
      <c r="CN5" s="1">
        <f t="shared" ca="1" si="2"/>
        <v>0</v>
      </c>
      <c r="CO5" s="1">
        <f t="shared" ca="1" si="2"/>
        <v>0</v>
      </c>
      <c r="CP5" s="1">
        <f t="shared" ca="1" si="2"/>
        <v>0</v>
      </c>
      <c r="CQ5" s="1">
        <f t="shared" ca="1" si="2"/>
        <v>0</v>
      </c>
      <c r="CR5" s="1">
        <f t="shared" ca="1" si="2"/>
        <v>0</v>
      </c>
      <c r="CS5" s="1">
        <f t="shared" ca="1" si="2"/>
        <v>0</v>
      </c>
      <c r="CT5" s="1">
        <f t="shared" ca="1" si="2"/>
        <v>0</v>
      </c>
      <c r="CU5" s="1">
        <f t="shared" ca="1" si="2"/>
        <v>0</v>
      </c>
      <c r="CV5" s="1">
        <f t="shared" ca="1" si="2"/>
        <v>0</v>
      </c>
      <c r="CW5" s="1">
        <f t="shared" ca="1" si="2"/>
        <v>0</v>
      </c>
      <c r="CX5" s="1">
        <f t="shared" ca="1" si="2"/>
        <v>0</v>
      </c>
      <c r="CY5" s="1">
        <f t="shared" ca="1" si="2"/>
        <v>0</v>
      </c>
      <c r="CZ5" s="1">
        <f t="shared" ca="1" si="2"/>
        <v>0</v>
      </c>
      <c r="DA5" s="1">
        <f t="shared" ca="1" si="2"/>
        <v>0</v>
      </c>
      <c r="DB5" s="1">
        <f t="shared" ca="1" si="2"/>
        <v>0</v>
      </c>
      <c r="DC5" s="1">
        <f t="shared" ca="1" si="2"/>
        <v>0</v>
      </c>
      <c r="DD5" s="1">
        <f t="shared" ca="1" si="2"/>
        <v>0</v>
      </c>
      <c r="DE5" s="1">
        <f t="shared" ca="1" si="2"/>
        <v>0</v>
      </c>
      <c r="DF5" s="1">
        <f t="shared" ca="1" si="2"/>
        <v>0</v>
      </c>
      <c r="DG5" s="1">
        <f t="shared" ca="1" si="2"/>
        <v>0</v>
      </c>
      <c r="DH5" s="1">
        <f t="shared" ca="1" si="2"/>
        <v>0</v>
      </c>
      <c r="DI5" s="1">
        <f t="shared" ca="1" si="2"/>
        <v>0</v>
      </c>
      <c r="DJ5" s="1">
        <f t="shared" ca="1" si="2"/>
        <v>0</v>
      </c>
      <c r="DK5" s="1">
        <f t="shared" ca="1" si="2"/>
        <v>0</v>
      </c>
      <c r="DL5" s="1">
        <f t="shared" ca="1" si="2"/>
        <v>0</v>
      </c>
      <c r="DM5" s="1">
        <f t="shared" ca="1" si="2"/>
        <v>0</v>
      </c>
      <c r="DN5" s="1">
        <f t="shared" ca="1" si="2"/>
        <v>0</v>
      </c>
      <c r="DO5" s="1">
        <f t="shared" ca="1" si="2"/>
        <v>0</v>
      </c>
      <c r="DP5" s="1">
        <f t="shared" ca="1" si="2"/>
        <v>0</v>
      </c>
      <c r="DQ5" s="1">
        <f t="shared" ca="1" si="2"/>
        <v>0</v>
      </c>
      <c r="DR5" s="1">
        <f t="shared" ca="1" si="2"/>
        <v>0</v>
      </c>
      <c r="DS5" s="1">
        <f t="shared" ca="1" si="2"/>
        <v>0</v>
      </c>
      <c r="DT5" s="1">
        <f t="shared" ca="1" si="2"/>
        <v>0</v>
      </c>
      <c r="DU5" s="1">
        <f t="shared" ca="1" si="2"/>
        <v>0</v>
      </c>
      <c r="DV5" s="1">
        <f t="shared" ca="1" si="2"/>
        <v>0</v>
      </c>
      <c r="DW5" s="1">
        <f t="shared" ca="1" si="2"/>
        <v>0</v>
      </c>
      <c r="DX5" s="1">
        <f t="shared" ca="1" si="2"/>
        <v>0</v>
      </c>
      <c r="DY5" s="1">
        <f t="shared" ca="1" si="2"/>
        <v>0</v>
      </c>
      <c r="DZ5" s="1">
        <f t="shared" ca="1" si="2"/>
        <v>0</v>
      </c>
      <c r="EA5" s="1">
        <f t="shared" ca="1" si="2"/>
        <v>0</v>
      </c>
      <c r="EB5" s="1">
        <f t="shared" ca="1" si="2"/>
        <v>0</v>
      </c>
      <c r="EC5" s="1">
        <f t="shared" ca="1" si="2"/>
        <v>0</v>
      </c>
      <c r="ED5" s="1">
        <f t="shared" ca="1" si="2"/>
        <v>0</v>
      </c>
      <c r="EE5" s="1">
        <f t="shared" ca="1" si="2"/>
        <v>0</v>
      </c>
      <c r="EF5" s="1">
        <f t="shared" ref="EF5:EI5" ca="1" si="3">INDIRECT(EF1&amp;EF3&amp;EF4)</f>
        <v>0</v>
      </c>
      <c r="EG5" s="1">
        <f t="shared" ca="1" si="3"/>
        <v>0</v>
      </c>
      <c r="EH5" s="1">
        <f t="shared" ca="1" si="3"/>
        <v>0</v>
      </c>
      <c r="EI5" s="1">
        <f t="shared" ca="1" si="3"/>
        <v>0</v>
      </c>
      <c r="EJ5" s="1">
        <f t="shared" ref="EJ5:FA5" ca="1" si="4">INDIRECT(EJ1&amp;EJ3&amp;EJ4)</f>
        <v>0</v>
      </c>
      <c r="EK5" s="1">
        <f t="shared" ca="1" si="4"/>
        <v>0</v>
      </c>
      <c r="EL5" s="1">
        <f t="shared" ca="1" si="4"/>
        <v>0</v>
      </c>
      <c r="EM5" s="1">
        <f t="shared" ca="1" si="4"/>
        <v>0</v>
      </c>
      <c r="EN5" s="1">
        <f t="shared" ca="1" si="4"/>
        <v>0</v>
      </c>
      <c r="EO5" s="1">
        <f t="shared" ca="1" si="4"/>
        <v>0</v>
      </c>
      <c r="EP5" s="1" t="str">
        <f t="shared" ca="1" si="4"/>
        <v>学級単位</v>
      </c>
      <c r="EQ5" s="1">
        <f t="shared" ca="1" si="4"/>
        <v>0</v>
      </c>
      <c r="ER5" s="1">
        <f t="shared" ca="1" si="4"/>
        <v>0</v>
      </c>
      <c r="ES5" s="1">
        <f t="shared" ca="1" si="4"/>
        <v>0</v>
      </c>
      <c r="ET5" s="1">
        <f t="shared" ca="1" si="4"/>
        <v>0</v>
      </c>
      <c r="EU5" s="1">
        <f t="shared" ca="1" si="4"/>
        <v>0</v>
      </c>
      <c r="EV5" s="1">
        <f t="shared" ca="1" si="4"/>
        <v>0</v>
      </c>
      <c r="EW5" s="1">
        <f t="shared" ca="1" si="4"/>
        <v>0</v>
      </c>
      <c r="EX5" s="1">
        <f t="shared" ca="1" si="4"/>
        <v>0</v>
      </c>
      <c r="EY5" s="1">
        <f t="shared" ca="1" si="4"/>
        <v>0</v>
      </c>
      <c r="EZ5" s="1">
        <f t="shared" ca="1" si="4"/>
        <v>0</v>
      </c>
      <c r="FA5" s="1">
        <f t="shared" ca="1" si="4"/>
        <v>0</v>
      </c>
      <c r="FB5" s="1">
        <f t="shared" ref="FB5:FJ5" ca="1" si="5">INDIRECT(FB1&amp;FB3&amp;FB4)</f>
        <v>0</v>
      </c>
      <c r="FC5" s="1">
        <f t="shared" ca="1" si="5"/>
        <v>0</v>
      </c>
      <c r="FD5" s="1">
        <f t="shared" ca="1" si="5"/>
        <v>0</v>
      </c>
      <c r="FE5" s="1">
        <f t="shared" ca="1" si="5"/>
        <v>0</v>
      </c>
      <c r="FF5" s="1">
        <f t="shared" ca="1" si="5"/>
        <v>0</v>
      </c>
      <c r="FG5" s="1">
        <f t="shared" ca="1" si="5"/>
        <v>0</v>
      </c>
      <c r="FH5" s="1">
        <f t="shared" ca="1" si="5"/>
        <v>0</v>
      </c>
      <c r="FI5" s="1">
        <f t="shared" ca="1" si="5"/>
        <v>0</v>
      </c>
      <c r="FJ5" s="1">
        <f t="shared" ca="1" si="5"/>
        <v>0</v>
      </c>
      <c r="FK5" s="1">
        <f t="shared" ref="FK5:FS5" ca="1" si="6">INDIRECT(FK1&amp;FK3&amp;FK4)</f>
        <v>0</v>
      </c>
      <c r="FL5" s="1">
        <f t="shared" ca="1" si="6"/>
        <v>0</v>
      </c>
      <c r="FM5" s="1">
        <f t="shared" ca="1" si="6"/>
        <v>0</v>
      </c>
      <c r="FN5" s="1">
        <f t="shared" ca="1" si="6"/>
        <v>0</v>
      </c>
      <c r="FO5" s="1">
        <f t="shared" ca="1" si="6"/>
        <v>0</v>
      </c>
      <c r="FP5" s="1">
        <f t="shared" ca="1" si="6"/>
        <v>0</v>
      </c>
      <c r="FQ5" s="1">
        <f t="shared" ca="1" si="6"/>
        <v>0</v>
      </c>
      <c r="FR5" s="1">
        <f t="shared" ca="1" si="6"/>
        <v>0</v>
      </c>
      <c r="FS5" s="1">
        <f t="shared" ca="1" si="6"/>
        <v>0</v>
      </c>
      <c r="FT5" s="1">
        <f t="shared" ref="FT5:GB5" ca="1" si="7">INDIRECT(FT1&amp;FT3&amp;FT4)</f>
        <v>0</v>
      </c>
      <c r="FU5" s="1">
        <f t="shared" ca="1" si="7"/>
        <v>0</v>
      </c>
      <c r="FV5" s="1">
        <f t="shared" ca="1" si="7"/>
        <v>0</v>
      </c>
      <c r="FW5" s="1">
        <f t="shared" ca="1" si="7"/>
        <v>0</v>
      </c>
      <c r="FX5" s="1">
        <f t="shared" ca="1" si="7"/>
        <v>0</v>
      </c>
      <c r="FY5" s="1">
        <f t="shared" ca="1" si="7"/>
        <v>0</v>
      </c>
      <c r="FZ5" s="1">
        <f t="shared" ca="1" si="7"/>
        <v>0</v>
      </c>
      <c r="GA5" s="1">
        <f t="shared" ca="1" si="7"/>
        <v>0</v>
      </c>
      <c r="GB5" s="1">
        <f t="shared" ca="1" si="7"/>
        <v>0</v>
      </c>
      <c r="GC5" s="1">
        <f t="shared" ref="GC5:GK5" ca="1" si="8">INDIRECT(GC1&amp;GC3&amp;GC4)</f>
        <v>0</v>
      </c>
      <c r="GD5" s="1">
        <f t="shared" ca="1" si="8"/>
        <v>0</v>
      </c>
      <c r="GE5" s="1">
        <f t="shared" ca="1" si="8"/>
        <v>0</v>
      </c>
      <c r="GF5" s="1">
        <f t="shared" ca="1" si="8"/>
        <v>0</v>
      </c>
      <c r="GG5" s="1">
        <f t="shared" ca="1" si="8"/>
        <v>0</v>
      </c>
      <c r="GH5" s="1">
        <f t="shared" ca="1" si="8"/>
        <v>0</v>
      </c>
      <c r="GI5" s="1">
        <f t="shared" ca="1" si="8"/>
        <v>0</v>
      </c>
      <c r="GJ5" s="1">
        <f t="shared" ca="1" si="8"/>
        <v>0</v>
      </c>
      <c r="GK5" s="1">
        <f t="shared" ca="1" si="8"/>
        <v>0</v>
      </c>
      <c r="GL5" s="1">
        <f t="shared" ref="GL5:GT5" ca="1" si="9">INDIRECT(GL1&amp;GL3&amp;GL4)</f>
        <v>0</v>
      </c>
      <c r="GM5" s="1">
        <f t="shared" ca="1" si="9"/>
        <v>0</v>
      </c>
      <c r="GN5" s="1">
        <f t="shared" ca="1" si="9"/>
        <v>0</v>
      </c>
      <c r="GO5" s="1">
        <f t="shared" ca="1" si="9"/>
        <v>0</v>
      </c>
      <c r="GP5" s="1">
        <f t="shared" ca="1" si="9"/>
        <v>0</v>
      </c>
      <c r="GQ5" s="1">
        <f t="shared" ca="1" si="9"/>
        <v>0</v>
      </c>
      <c r="GR5" s="1">
        <f t="shared" ca="1" si="9"/>
        <v>0</v>
      </c>
      <c r="GS5" s="1">
        <f t="shared" ca="1" si="9"/>
        <v>0</v>
      </c>
      <c r="GT5" s="1">
        <f t="shared" ca="1" si="9"/>
        <v>0</v>
      </c>
      <c r="GU5" s="1">
        <f t="shared" ref="GU5:HC5" ca="1" si="10">INDIRECT(GU1&amp;GU3&amp;GU4)</f>
        <v>0</v>
      </c>
      <c r="GV5" s="1">
        <f t="shared" ca="1" si="10"/>
        <v>0</v>
      </c>
      <c r="GW5" s="1">
        <f t="shared" ca="1" si="10"/>
        <v>0</v>
      </c>
      <c r="GX5" s="1">
        <f t="shared" ca="1" si="10"/>
        <v>0</v>
      </c>
      <c r="GY5" s="1">
        <f t="shared" ca="1" si="10"/>
        <v>0</v>
      </c>
      <c r="GZ5" s="1">
        <f t="shared" ca="1" si="10"/>
        <v>0</v>
      </c>
      <c r="HA5" s="1">
        <f t="shared" ca="1" si="10"/>
        <v>0</v>
      </c>
      <c r="HB5" s="1">
        <f t="shared" ca="1" si="10"/>
        <v>0</v>
      </c>
      <c r="HC5" s="1">
        <f t="shared" ca="1" si="10"/>
        <v>0</v>
      </c>
      <c r="HD5" s="1">
        <f t="shared" ref="HD5:HL5" ca="1" si="11">INDIRECT(HD1&amp;HD3&amp;HD4)</f>
        <v>0</v>
      </c>
      <c r="HE5" s="1">
        <f t="shared" ca="1" si="11"/>
        <v>0</v>
      </c>
      <c r="HF5" s="1">
        <f t="shared" ca="1" si="11"/>
        <v>0</v>
      </c>
      <c r="HG5" s="1">
        <f t="shared" ca="1" si="11"/>
        <v>0</v>
      </c>
      <c r="HH5" s="1">
        <f t="shared" ca="1" si="11"/>
        <v>0</v>
      </c>
      <c r="HI5" s="1">
        <f t="shared" ca="1" si="11"/>
        <v>0</v>
      </c>
      <c r="HJ5" s="1">
        <f t="shared" ca="1" si="11"/>
        <v>0</v>
      </c>
      <c r="HK5" s="1">
        <f t="shared" ca="1" si="11"/>
        <v>0</v>
      </c>
      <c r="HL5" s="1">
        <f t="shared" ca="1" si="11"/>
        <v>0</v>
      </c>
      <c r="HM5" s="1">
        <f t="shared" ref="HM5:HU5" ca="1" si="12">INDIRECT(HM1&amp;HM3&amp;HM4)</f>
        <v>0</v>
      </c>
      <c r="HN5" s="1">
        <f t="shared" ca="1" si="12"/>
        <v>0</v>
      </c>
      <c r="HO5" s="1">
        <f t="shared" ca="1" si="12"/>
        <v>0</v>
      </c>
      <c r="HP5" s="1">
        <f t="shared" ca="1" si="12"/>
        <v>0</v>
      </c>
      <c r="HQ5" s="1">
        <f t="shared" ca="1" si="12"/>
        <v>0</v>
      </c>
      <c r="HR5" s="1">
        <f t="shared" ca="1" si="12"/>
        <v>0</v>
      </c>
      <c r="HS5" s="1">
        <f t="shared" ca="1" si="12"/>
        <v>0</v>
      </c>
      <c r="HT5" s="1">
        <f t="shared" ca="1" si="12"/>
        <v>0</v>
      </c>
      <c r="HU5" s="1">
        <f t="shared" ca="1" si="12"/>
        <v>0</v>
      </c>
      <c r="HV5" s="1">
        <f t="shared" ref="HV5:ID5" ca="1" si="13">INDIRECT(HV1&amp;HV3&amp;HV4)</f>
        <v>0</v>
      </c>
      <c r="HW5" s="1">
        <f t="shared" ca="1" si="13"/>
        <v>0</v>
      </c>
      <c r="HX5" s="1">
        <f t="shared" ca="1" si="13"/>
        <v>0</v>
      </c>
      <c r="HY5" s="1">
        <f t="shared" ca="1" si="13"/>
        <v>0</v>
      </c>
      <c r="HZ5" s="1">
        <f t="shared" ca="1" si="13"/>
        <v>0</v>
      </c>
      <c r="IA5" s="1">
        <f t="shared" ca="1" si="13"/>
        <v>0</v>
      </c>
      <c r="IB5" s="1">
        <f t="shared" ca="1" si="13"/>
        <v>0</v>
      </c>
      <c r="IC5" s="1">
        <f t="shared" ca="1" si="13"/>
        <v>0</v>
      </c>
      <c r="ID5" s="1">
        <f t="shared" ca="1" si="13"/>
        <v>0</v>
      </c>
      <c r="IE5" s="1">
        <f t="shared" ref="IE5:IP5" ca="1" si="14">INDIRECT(IE1&amp;IE3&amp;IE4)</f>
        <v>0</v>
      </c>
      <c r="IF5" s="1">
        <f t="shared" ca="1" si="14"/>
        <v>0</v>
      </c>
      <c r="IG5" s="1">
        <f t="shared" ca="1" si="14"/>
        <v>0</v>
      </c>
      <c r="IH5" s="1">
        <f t="shared" ca="1" si="14"/>
        <v>0</v>
      </c>
      <c r="II5" s="1">
        <f t="shared" ca="1" si="14"/>
        <v>0</v>
      </c>
      <c r="IJ5" s="1">
        <f t="shared" ca="1" si="14"/>
        <v>0</v>
      </c>
      <c r="IK5" s="1">
        <f t="shared" ca="1" si="14"/>
        <v>0</v>
      </c>
      <c r="IL5" s="1">
        <f t="shared" ca="1" si="14"/>
        <v>0</v>
      </c>
      <c r="IM5" s="1">
        <f t="shared" ca="1" si="14"/>
        <v>0</v>
      </c>
      <c r="IN5" s="1">
        <f t="shared" ca="1" si="14"/>
        <v>0</v>
      </c>
      <c r="IO5" s="1">
        <f t="shared" ca="1" si="14"/>
        <v>0</v>
      </c>
      <c r="IP5" s="1">
        <f t="shared" ca="1" si="14"/>
        <v>0</v>
      </c>
      <c r="IV5" s="1">
        <f t="shared" ref="IV5:JA5" ca="1" si="15">INDIRECT(IV1&amp;IV3&amp;IV4)</f>
        <v>0</v>
      </c>
      <c r="IW5" s="1">
        <f t="shared" ca="1" si="15"/>
        <v>0</v>
      </c>
      <c r="IX5" s="1">
        <f t="shared" ca="1" si="15"/>
        <v>0</v>
      </c>
      <c r="IY5" s="1">
        <f t="shared" ca="1" si="15"/>
        <v>0</v>
      </c>
      <c r="IZ5" s="1">
        <f t="shared" ca="1" si="15"/>
        <v>0</v>
      </c>
      <c r="JA5" s="1">
        <f t="shared" ca="1" si="15"/>
        <v>0</v>
      </c>
      <c r="JB5" s="1">
        <f t="shared" ref="JB5:JG5" ca="1" si="16">INDIRECT(JB1&amp;JB3&amp;JB4)</f>
        <v>0</v>
      </c>
      <c r="JC5" s="1">
        <f t="shared" ca="1" si="16"/>
        <v>0</v>
      </c>
      <c r="JD5" s="1">
        <f t="shared" ca="1" si="16"/>
        <v>0</v>
      </c>
      <c r="JE5" s="1">
        <f t="shared" ca="1" si="16"/>
        <v>0</v>
      </c>
      <c r="JF5" s="1">
        <f t="shared" ca="1" si="16"/>
        <v>0</v>
      </c>
      <c r="JG5" s="1">
        <f t="shared" ca="1" si="16"/>
        <v>0</v>
      </c>
      <c r="JH5" s="1">
        <f t="shared" ref="JH5:JM5" ca="1" si="17">INDIRECT(JH1&amp;JH3&amp;JH4)</f>
        <v>0</v>
      </c>
      <c r="JI5" s="1">
        <f t="shared" ca="1" si="17"/>
        <v>0</v>
      </c>
      <c r="JJ5" s="1">
        <f t="shared" ca="1" si="17"/>
        <v>0</v>
      </c>
      <c r="JK5" s="1">
        <f t="shared" ca="1" si="17"/>
        <v>0</v>
      </c>
      <c r="JL5" s="1">
        <f t="shared" ca="1" si="17"/>
        <v>0</v>
      </c>
      <c r="JM5" s="1">
        <f t="shared" ca="1" si="17"/>
        <v>0</v>
      </c>
      <c r="JN5" s="1">
        <f t="shared" ref="JN5:JS5" ca="1" si="18">INDIRECT(JN1&amp;JN3&amp;JN4)</f>
        <v>0</v>
      </c>
      <c r="JO5" s="1">
        <f t="shared" ca="1" si="18"/>
        <v>0</v>
      </c>
      <c r="JP5" s="1">
        <f t="shared" ca="1" si="18"/>
        <v>0</v>
      </c>
      <c r="JQ5" s="1">
        <f t="shared" ca="1" si="18"/>
        <v>0</v>
      </c>
      <c r="JR5" s="1">
        <f t="shared" ca="1" si="18"/>
        <v>0</v>
      </c>
      <c r="JS5" s="1">
        <f t="shared" ca="1" si="18"/>
        <v>0</v>
      </c>
      <c r="JT5" s="1">
        <f t="shared" ref="JT5:KG5" ca="1" si="19">INDIRECT(JT1&amp;JT3&amp;JT4)</f>
        <v>0</v>
      </c>
      <c r="JU5" s="1">
        <f t="shared" ca="1" si="19"/>
        <v>0</v>
      </c>
      <c r="JV5" s="1">
        <f t="shared" ca="1" si="19"/>
        <v>0</v>
      </c>
      <c r="JW5" s="1">
        <f t="shared" ca="1" si="19"/>
        <v>0</v>
      </c>
      <c r="JX5" s="1">
        <f t="shared" ca="1" si="19"/>
        <v>0</v>
      </c>
      <c r="JY5" s="1">
        <f t="shared" ca="1" si="19"/>
        <v>0</v>
      </c>
      <c r="JZ5" s="1">
        <f t="shared" ca="1" si="19"/>
        <v>0</v>
      </c>
      <c r="KA5" s="1">
        <f t="shared" ca="1" si="19"/>
        <v>0</v>
      </c>
      <c r="KB5" s="1">
        <f t="shared" ca="1" si="19"/>
        <v>0</v>
      </c>
      <c r="KC5" s="1">
        <f t="shared" ca="1" si="19"/>
        <v>0</v>
      </c>
      <c r="KD5" s="1">
        <f t="shared" ca="1" si="19"/>
        <v>0</v>
      </c>
      <c r="KE5" s="1">
        <f t="shared" ca="1" si="19"/>
        <v>0</v>
      </c>
      <c r="KF5" s="1">
        <f t="shared" ca="1" si="19"/>
        <v>0</v>
      </c>
      <c r="KG5" s="1">
        <f t="shared" ca="1" si="19"/>
        <v>0</v>
      </c>
      <c r="KH5" s="1">
        <f t="shared" ref="KH5" ca="1" si="20">INDIRECT(KH1&amp;KH3&amp;KH4)</f>
        <v>0</v>
      </c>
    </row>
    <row r="7" spans="1:294" ht="18" customHeight="1" x14ac:dyDescent="0.4"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10" spans="1:294" ht="18" customHeight="1" x14ac:dyDescent="0.4">
      <c r="JQ10" s="152"/>
      <c r="JW10" s="152"/>
      <c r="KC10" s="152"/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</sheetPr>
  <dimension ref="A1:CP42"/>
  <sheetViews>
    <sheetView showGridLines="0" view="pageBreakPreview" zoomScaleNormal="100" zoomScaleSheetLayoutView="100" workbookViewId="0">
      <selection activeCell="F8" sqref="F8:T8"/>
    </sheetView>
  </sheetViews>
  <sheetFormatPr defaultColWidth="3.109375" defaultRowHeight="17" x14ac:dyDescent="0.4"/>
  <cols>
    <col min="1" max="1" width="3.6640625" style="175" customWidth="1"/>
    <col min="2" max="2" width="3.109375" style="175"/>
    <col min="3" max="3" width="3.6640625" style="175" customWidth="1"/>
    <col min="4" max="17" width="3.109375" style="175"/>
    <col min="18" max="18" width="3.109375" style="175" customWidth="1"/>
    <col min="19" max="24" width="3.109375" style="175"/>
    <col min="25" max="25" width="3.109375" style="175" customWidth="1"/>
    <col min="26" max="35" width="3.109375" style="175"/>
    <col min="36" max="36" width="15.88671875" style="175" customWidth="1"/>
    <col min="37" max="16384" width="3.109375" style="175"/>
  </cols>
  <sheetData>
    <row r="1" spans="1:43" s="32" customFormat="1" ht="22.75" customHeight="1" x14ac:dyDescent="0.4">
      <c r="A1" s="285" t="s">
        <v>444</v>
      </c>
      <c r="B1" s="285"/>
      <c r="C1" s="285"/>
      <c r="D1" s="556" t="s">
        <v>712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163"/>
      <c r="AH1" s="163"/>
      <c r="AI1" s="163"/>
      <c r="AJ1" s="163"/>
      <c r="AK1" s="163"/>
    </row>
    <row r="2" spans="1:43" s="171" customFormat="1" ht="14.95" customHeight="1" x14ac:dyDescent="0.4">
      <c r="A2" s="50"/>
      <c r="B2" s="50"/>
      <c r="C2" s="50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163"/>
      <c r="AH2" s="163"/>
      <c r="AI2" s="163"/>
      <c r="AJ2" s="163"/>
      <c r="AK2" s="163"/>
    </row>
    <row r="3" spans="1:43" s="32" customFormat="1" ht="9.6999999999999993" customHeight="1" x14ac:dyDescent="0.4"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1:43" s="32" customFormat="1" ht="18" customHeight="1" x14ac:dyDescent="0.4">
      <c r="A4" s="600" t="s">
        <v>22</v>
      </c>
      <c r="B4" s="601"/>
      <c r="C4" s="601"/>
      <c r="D4" s="601"/>
      <c r="E4" s="601"/>
      <c r="F4" s="658" t="str">
        <f>IF(【様式３】実施希望調書!$E6="","",【様式３】実施希望調書!$E6)</f>
        <v/>
      </c>
      <c r="G4" s="659"/>
      <c r="H4" s="659"/>
      <c r="I4" s="659"/>
      <c r="J4" s="659"/>
      <c r="K4" s="660" t="str">
        <f>IF(【様式３】実施希望調書!$E13="","",【様式３】実施希望調書!$E13)</f>
        <v/>
      </c>
      <c r="L4" s="661"/>
      <c r="M4" s="661"/>
      <c r="N4" s="661"/>
      <c r="O4" s="658"/>
      <c r="P4" s="660" t="str">
        <f>IF(【様式３】実施希望調書!$E20="","",【様式３】実施希望調書!$E20)</f>
        <v/>
      </c>
      <c r="Q4" s="661"/>
      <c r="R4" s="661"/>
      <c r="S4" s="661"/>
      <c r="T4" s="658"/>
      <c r="U4" s="660" t="str">
        <f>IF(【様式３】実施希望調書!$E27="","",【様式３】実施希望調書!$E27)</f>
        <v/>
      </c>
      <c r="V4" s="661"/>
      <c r="W4" s="661"/>
      <c r="X4" s="661"/>
      <c r="Y4" s="658"/>
      <c r="Z4" s="660" t="str">
        <f>IF(【様式３】実施希望調書!$E34="","",【様式３】実施希望調書!$E34)</f>
        <v/>
      </c>
      <c r="AA4" s="661"/>
      <c r="AB4" s="661"/>
      <c r="AC4" s="661"/>
      <c r="AD4" s="658"/>
      <c r="AE4" s="660" t="str">
        <f>IF(【様式３】実施希望調書!$E41="","",【様式３】実施希望調書!$E41)</f>
        <v/>
      </c>
      <c r="AF4" s="661"/>
      <c r="AG4" s="661"/>
      <c r="AH4" s="661"/>
      <c r="AI4" s="662"/>
      <c r="AJ4" s="18"/>
      <c r="AK4" s="18"/>
      <c r="AL4" s="18"/>
      <c r="AM4" s="18"/>
      <c r="AN4" s="18"/>
    </row>
    <row r="5" spans="1:43" s="32" customFormat="1" ht="18" customHeight="1" x14ac:dyDescent="0.4">
      <c r="A5" s="603"/>
      <c r="B5" s="604"/>
      <c r="C5" s="604"/>
      <c r="D5" s="604"/>
      <c r="E5" s="604"/>
      <c r="F5" s="596" t="str">
        <f>IF(【様式３】実施希望調書!$E48="","",【様式３】実施希望調書!$E48)</f>
        <v/>
      </c>
      <c r="G5" s="596"/>
      <c r="H5" s="596"/>
      <c r="I5" s="596"/>
      <c r="J5" s="597"/>
      <c r="K5" s="598" t="str">
        <f>IF(【様式３】実施希望調書!$E55="","",【様式３】実施希望調書!$E55)</f>
        <v/>
      </c>
      <c r="L5" s="596"/>
      <c r="M5" s="596"/>
      <c r="N5" s="596"/>
      <c r="O5" s="597"/>
      <c r="P5" s="598" t="str">
        <f>IF(【様式３】実施希望調書!$E62="","",【様式３】実施希望調書!$E62)</f>
        <v/>
      </c>
      <c r="Q5" s="596"/>
      <c r="R5" s="596"/>
      <c r="S5" s="596"/>
      <c r="T5" s="597"/>
      <c r="U5" s="598" t="str">
        <f>IF(【様式３】実施希望調書!$E69="","",【様式３】実施希望調書!$E69)</f>
        <v/>
      </c>
      <c r="V5" s="596"/>
      <c r="W5" s="596"/>
      <c r="X5" s="596"/>
      <c r="Y5" s="597"/>
      <c r="Z5" s="598" t="str">
        <f>IF(【様式３】実施希望調書!$E76="","",【様式３】実施希望調書!$E76)</f>
        <v/>
      </c>
      <c r="AA5" s="596"/>
      <c r="AB5" s="596"/>
      <c r="AC5" s="596"/>
      <c r="AD5" s="597"/>
      <c r="AE5" s="598" t="str">
        <f>IF(【様式３】実施希望調書!$E83="","",【様式３】実施希望調書!$E83)</f>
        <v/>
      </c>
      <c r="AF5" s="596"/>
      <c r="AG5" s="596"/>
      <c r="AH5" s="596"/>
      <c r="AI5" s="599"/>
      <c r="AJ5" s="18"/>
      <c r="AK5" s="18"/>
      <c r="AL5" s="18"/>
      <c r="AM5" s="18"/>
      <c r="AN5" s="18"/>
    </row>
    <row r="6" spans="1:43" s="172" customFormat="1" ht="25.5" customHeight="1" x14ac:dyDescent="0.4">
      <c r="A6" s="619" t="s">
        <v>31</v>
      </c>
      <c r="B6" s="620"/>
      <c r="C6" s="620"/>
      <c r="D6" s="620"/>
      <c r="E6" s="620"/>
      <c r="F6" s="621" t="str">
        <f>IF(【様式１】応募校調書!E6="","",【様式１】応募校調書!E6)</f>
        <v/>
      </c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2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43" s="32" customFormat="1" ht="25.5" customHeight="1" x14ac:dyDescent="0.4">
      <c r="A7" s="625" t="s">
        <v>443</v>
      </c>
      <c r="B7" s="626"/>
      <c r="C7" s="626"/>
      <c r="D7" s="626"/>
      <c r="E7" s="626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4"/>
      <c r="U7" s="18"/>
      <c r="V7" s="18"/>
      <c r="W7" s="18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</row>
    <row r="8" spans="1:43" s="32" customFormat="1" ht="25.5" customHeight="1" x14ac:dyDescent="0.4">
      <c r="A8" s="627" t="s">
        <v>492</v>
      </c>
      <c r="B8" s="628"/>
      <c r="C8" s="633" t="s">
        <v>484</v>
      </c>
      <c r="D8" s="634"/>
      <c r="E8" s="635"/>
      <c r="F8" s="642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3"/>
      <c r="S8" s="643"/>
      <c r="T8" s="644"/>
      <c r="U8" s="652" t="s">
        <v>491</v>
      </c>
      <c r="V8" s="653"/>
      <c r="W8" s="653"/>
      <c r="X8" s="653"/>
      <c r="Y8" s="653"/>
      <c r="Z8" s="654"/>
      <c r="AA8" s="654"/>
      <c r="AB8" s="654"/>
      <c r="AC8" s="654"/>
      <c r="AD8" s="654"/>
      <c r="AE8" s="654"/>
      <c r="AF8" s="654"/>
      <c r="AG8" s="654"/>
      <c r="AH8" s="654"/>
      <c r="AI8" s="655"/>
    </row>
    <row r="9" spans="1:43" s="32" customFormat="1" ht="25.5" customHeight="1" x14ac:dyDescent="0.4">
      <c r="A9" s="629"/>
      <c r="B9" s="630"/>
      <c r="C9" s="636" t="s">
        <v>447</v>
      </c>
      <c r="D9" s="637"/>
      <c r="E9" s="638"/>
      <c r="F9" s="645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7"/>
      <c r="U9" s="625" t="s">
        <v>493</v>
      </c>
      <c r="V9" s="626"/>
      <c r="W9" s="626"/>
      <c r="X9" s="626"/>
      <c r="Y9" s="626"/>
      <c r="Z9" s="615" t="s">
        <v>494</v>
      </c>
      <c r="AA9" s="615"/>
      <c r="AB9" s="615"/>
      <c r="AC9" s="615"/>
      <c r="AD9" s="615"/>
      <c r="AE9" s="615"/>
      <c r="AF9" s="615"/>
      <c r="AG9" s="615"/>
      <c r="AH9" s="615"/>
      <c r="AI9" s="616"/>
      <c r="AJ9" s="31"/>
      <c r="AK9" s="31"/>
      <c r="AL9" s="31"/>
      <c r="AM9" s="31"/>
      <c r="AN9" s="31"/>
    </row>
    <row r="10" spans="1:43" s="32" customFormat="1" ht="25.5" customHeight="1" x14ac:dyDescent="0.4">
      <c r="A10" s="631"/>
      <c r="B10" s="632"/>
      <c r="C10" s="639" t="s">
        <v>446</v>
      </c>
      <c r="D10" s="640"/>
      <c r="E10" s="641"/>
      <c r="F10" s="648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51"/>
      <c r="R10" s="648"/>
      <c r="S10" s="649"/>
      <c r="T10" s="650"/>
      <c r="U10" s="656"/>
      <c r="V10" s="657"/>
      <c r="W10" s="657"/>
      <c r="X10" s="657"/>
      <c r="Y10" s="657"/>
      <c r="Z10" s="617"/>
      <c r="AA10" s="617"/>
      <c r="AB10" s="617"/>
      <c r="AC10" s="617"/>
      <c r="AD10" s="617"/>
      <c r="AE10" s="617"/>
      <c r="AF10" s="617"/>
      <c r="AG10" s="617"/>
      <c r="AH10" s="617"/>
      <c r="AI10" s="618"/>
      <c r="AJ10" s="31"/>
      <c r="AK10" s="31"/>
      <c r="AL10" s="31"/>
      <c r="AM10" s="31"/>
      <c r="AN10" s="31"/>
    </row>
    <row r="11" spans="1:43" s="18" customFormat="1" ht="9" customHeight="1" x14ac:dyDescent="0.4">
      <c r="U11" s="32"/>
      <c r="V11" s="32"/>
      <c r="W11" s="32"/>
      <c r="X11" s="32"/>
      <c r="Y11" s="32"/>
      <c r="Z11" s="32"/>
    </row>
    <row r="12" spans="1:43" s="172" customFormat="1" ht="23.95" customHeight="1" x14ac:dyDescent="0.4">
      <c r="A12" s="557" t="s">
        <v>453</v>
      </c>
      <c r="B12" s="558"/>
      <c r="C12" s="558"/>
      <c r="D12" s="559"/>
      <c r="E12" s="562">
        <f>SUM(O35,X35,AA35,AG35)</f>
        <v>0</v>
      </c>
      <c r="F12" s="563"/>
      <c r="G12" s="563"/>
      <c r="H12" s="563"/>
      <c r="I12" s="563"/>
      <c r="J12" s="563"/>
      <c r="K12" s="563"/>
      <c r="L12" s="563"/>
      <c r="M12" s="563"/>
      <c r="N12" s="173" t="s">
        <v>454</v>
      </c>
      <c r="O12" s="18"/>
      <c r="P12" s="564" t="s">
        <v>722</v>
      </c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4"/>
      <c r="AD12" s="564"/>
      <c r="AE12" s="564"/>
      <c r="AF12" s="564"/>
      <c r="AG12" s="564"/>
      <c r="AH12" s="564"/>
      <c r="AI12" s="564"/>
      <c r="AJ12" s="18"/>
      <c r="AK12" s="18"/>
      <c r="AL12" s="18"/>
      <c r="AM12" s="18"/>
      <c r="AN12" s="18"/>
      <c r="AO12" s="18"/>
      <c r="AP12" s="18"/>
      <c r="AQ12" s="174"/>
    </row>
    <row r="13" spans="1:43" ht="16.5" customHeight="1" x14ac:dyDescent="0.4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4"/>
      <c r="AC13" s="564"/>
      <c r="AD13" s="564"/>
      <c r="AE13" s="564"/>
      <c r="AF13" s="564"/>
      <c r="AG13" s="564"/>
      <c r="AH13" s="564"/>
      <c r="AI13" s="564"/>
    </row>
    <row r="14" spans="1:43" ht="23.95" customHeight="1" x14ac:dyDescent="0.4">
      <c r="A14" s="56" t="s">
        <v>445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565"/>
    </row>
    <row r="15" spans="1:43" s="176" customFormat="1" ht="22.75" customHeight="1" x14ac:dyDescent="0.4">
      <c r="A15" s="520" t="s">
        <v>32</v>
      </c>
      <c r="B15" s="521"/>
      <c r="C15" s="521"/>
      <c r="D15" s="560"/>
      <c r="E15" s="566" t="s">
        <v>33</v>
      </c>
      <c r="F15" s="567"/>
      <c r="G15" s="567"/>
      <c r="H15" s="567"/>
      <c r="I15" s="567"/>
      <c r="J15" s="568"/>
      <c r="K15" s="549" t="s">
        <v>34</v>
      </c>
      <c r="L15" s="549"/>
      <c r="M15" s="549"/>
      <c r="N15" s="549"/>
      <c r="O15" s="549" t="s">
        <v>35</v>
      </c>
      <c r="P15" s="549"/>
      <c r="Q15" s="549"/>
      <c r="R15" s="537" t="s">
        <v>36</v>
      </c>
      <c r="S15" s="538"/>
      <c r="T15" s="538"/>
      <c r="U15" s="538" t="s">
        <v>37</v>
      </c>
      <c r="V15" s="538"/>
      <c r="W15" s="538"/>
      <c r="X15" s="543" t="s">
        <v>448</v>
      </c>
      <c r="Y15" s="543"/>
      <c r="Z15" s="544"/>
      <c r="AA15" s="520" t="s">
        <v>38</v>
      </c>
      <c r="AB15" s="521"/>
      <c r="AC15" s="522"/>
      <c r="AD15" s="533" t="s">
        <v>40</v>
      </c>
      <c r="AE15" s="526"/>
      <c r="AF15" s="526"/>
      <c r="AG15" s="526" t="s">
        <v>39</v>
      </c>
      <c r="AH15" s="526"/>
      <c r="AI15" s="527"/>
    </row>
    <row r="16" spans="1:43" s="176" customFormat="1" ht="22.75" customHeight="1" x14ac:dyDescent="0.4">
      <c r="A16" s="523"/>
      <c r="B16" s="524"/>
      <c r="C16" s="524"/>
      <c r="D16" s="561"/>
      <c r="E16" s="569" t="s">
        <v>41</v>
      </c>
      <c r="F16" s="570"/>
      <c r="G16" s="570"/>
      <c r="H16" s="570" t="s">
        <v>42</v>
      </c>
      <c r="I16" s="570"/>
      <c r="J16" s="571"/>
      <c r="K16" s="550"/>
      <c r="L16" s="550"/>
      <c r="M16" s="550"/>
      <c r="N16" s="550"/>
      <c r="O16" s="550"/>
      <c r="P16" s="550"/>
      <c r="Q16" s="550"/>
      <c r="R16" s="539"/>
      <c r="S16" s="540"/>
      <c r="T16" s="540"/>
      <c r="U16" s="540"/>
      <c r="V16" s="540"/>
      <c r="W16" s="540"/>
      <c r="X16" s="545"/>
      <c r="Y16" s="545"/>
      <c r="Z16" s="546"/>
      <c r="AA16" s="523"/>
      <c r="AB16" s="524"/>
      <c r="AC16" s="525"/>
      <c r="AD16" s="534"/>
      <c r="AE16" s="528"/>
      <c r="AF16" s="528"/>
      <c r="AG16" s="528"/>
      <c r="AH16" s="528"/>
      <c r="AI16" s="529"/>
    </row>
    <row r="17" spans="1:94" s="176" customFormat="1" ht="22.75" customHeight="1" x14ac:dyDescent="0.4">
      <c r="A17" s="177"/>
      <c r="B17" s="178" t="s">
        <v>7</v>
      </c>
      <c r="C17" s="179"/>
      <c r="D17" s="180" t="s">
        <v>483</v>
      </c>
      <c r="E17" s="554"/>
      <c r="F17" s="555"/>
      <c r="G17" s="555"/>
      <c r="H17" s="555"/>
      <c r="I17" s="555"/>
      <c r="J17" s="572"/>
      <c r="K17" s="519"/>
      <c r="L17" s="519"/>
      <c r="M17" s="519"/>
      <c r="N17" s="519"/>
      <c r="O17" s="553"/>
      <c r="P17" s="553"/>
      <c r="Q17" s="553"/>
      <c r="R17" s="541"/>
      <c r="S17" s="542"/>
      <c r="T17" s="542"/>
      <c r="U17" s="542"/>
      <c r="V17" s="542"/>
      <c r="W17" s="542"/>
      <c r="X17" s="547">
        <f>SUM(R17,U17)</f>
        <v>0</v>
      </c>
      <c r="Y17" s="547"/>
      <c r="Z17" s="548"/>
      <c r="AA17" s="530"/>
      <c r="AB17" s="531"/>
      <c r="AC17" s="532"/>
      <c r="AD17" s="535"/>
      <c r="AE17" s="536"/>
      <c r="AF17" s="536"/>
      <c r="AG17" s="517"/>
      <c r="AH17" s="517"/>
      <c r="AI17" s="518"/>
      <c r="AJ17" s="181"/>
    </row>
    <row r="18" spans="1:94" s="176" customFormat="1" ht="22.75" customHeight="1" x14ac:dyDescent="0.35">
      <c r="A18" s="182"/>
      <c r="B18" s="183" t="s">
        <v>7</v>
      </c>
      <c r="C18" s="184"/>
      <c r="D18" s="185" t="s">
        <v>483</v>
      </c>
      <c r="E18" s="511"/>
      <c r="F18" s="512"/>
      <c r="G18" s="512"/>
      <c r="H18" s="512"/>
      <c r="I18" s="512"/>
      <c r="J18" s="513"/>
      <c r="K18" s="519"/>
      <c r="L18" s="519"/>
      <c r="M18" s="519"/>
      <c r="N18" s="519"/>
      <c r="O18" s="553"/>
      <c r="P18" s="553"/>
      <c r="Q18" s="553"/>
      <c r="R18" s="541"/>
      <c r="S18" s="542"/>
      <c r="T18" s="542"/>
      <c r="U18" s="542"/>
      <c r="V18" s="542"/>
      <c r="W18" s="542"/>
      <c r="X18" s="551">
        <f>SUM(R18,U18)</f>
        <v>0</v>
      </c>
      <c r="Y18" s="551"/>
      <c r="Z18" s="552"/>
      <c r="AA18" s="530"/>
      <c r="AB18" s="531"/>
      <c r="AC18" s="532"/>
      <c r="AD18" s="535"/>
      <c r="AE18" s="536"/>
      <c r="AF18" s="536"/>
      <c r="AG18" s="517"/>
      <c r="AH18" s="517"/>
      <c r="AI18" s="518"/>
      <c r="AJ18" s="181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</row>
    <row r="19" spans="1:94" s="176" customFormat="1" ht="22.75" customHeight="1" x14ac:dyDescent="0.35">
      <c r="A19" s="187"/>
      <c r="B19" s="188" t="s">
        <v>7</v>
      </c>
      <c r="C19" s="189"/>
      <c r="D19" s="190" t="s">
        <v>483</v>
      </c>
      <c r="E19" s="511"/>
      <c r="F19" s="512"/>
      <c r="G19" s="512"/>
      <c r="H19" s="512"/>
      <c r="I19" s="512"/>
      <c r="J19" s="513"/>
      <c r="K19" s="519"/>
      <c r="L19" s="519"/>
      <c r="M19" s="519"/>
      <c r="N19" s="519"/>
      <c r="O19" s="553"/>
      <c r="P19" s="553"/>
      <c r="Q19" s="553"/>
      <c r="R19" s="541"/>
      <c r="S19" s="542"/>
      <c r="T19" s="542"/>
      <c r="U19" s="542"/>
      <c r="V19" s="542"/>
      <c r="W19" s="542"/>
      <c r="X19" s="551">
        <f t="shared" ref="X19:X33" si="0">SUM(R19,U19)</f>
        <v>0</v>
      </c>
      <c r="Y19" s="551"/>
      <c r="Z19" s="552"/>
      <c r="AA19" s="530"/>
      <c r="AB19" s="531"/>
      <c r="AC19" s="532"/>
      <c r="AD19" s="535"/>
      <c r="AE19" s="536"/>
      <c r="AF19" s="536"/>
      <c r="AG19" s="517"/>
      <c r="AH19" s="517"/>
      <c r="AI19" s="518"/>
      <c r="AJ19" s="181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</row>
    <row r="20" spans="1:94" s="176" customFormat="1" ht="22.75" customHeight="1" x14ac:dyDescent="0.35">
      <c r="A20" s="187"/>
      <c r="B20" s="188" t="s">
        <v>7</v>
      </c>
      <c r="C20" s="189"/>
      <c r="D20" s="190" t="s">
        <v>483</v>
      </c>
      <c r="E20" s="511"/>
      <c r="F20" s="512"/>
      <c r="G20" s="512"/>
      <c r="H20" s="512"/>
      <c r="I20" s="512"/>
      <c r="J20" s="513"/>
      <c r="K20" s="519"/>
      <c r="L20" s="519"/>
      <c r="M20" s="519"/>
      <c r="N20" s="519"/>
      <c r="O20" s="553"/>
      <c r="P20" s="553"/>
      <c r="Q20" s="553"/>
      <c r="R20" s="541"/>
      <c r="S20" s="542"/>
      <c r="T20" s="542"/>
      <c r="U20" s="542"/>
      <c r="V20" s="542"/>
      <c r="W20" s="542"/>
      <c r="X20" s="551">
        <f t="shared" si="0"/>
        <v>0</v>
      </c>
      <c r="Y20" s="551"/>
      <c r="Z20" s="552"/>
      <c r="AA20" s="530"/>
      <c r="AB20" s="531"/>
      <c r="AC20" s="532"/>
      <c r="AD20" s="535"/>
      <c r="AE20" s="536"/>
      <c r="AF20" s="536"/>
      <c r="AG20" s="517"/>
      <c r="AH20" s="517"/>
      <c r="AI20" s="518"/>
      <c r="AJ20" s="181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</row>
    <row r="21" spans="1:94" s="176" customFormat="1" ht="22.75" customHeight="1" x14ac:dyDescent="0.35">
      <c r="A21" s="187"/>
      <c r="B21" s="188" t="s">
        <v>7</v>
      </c>
      <c r="C21" s="189"/>
      <c r="D21" s="190" t="s">
        <v>483</v>
      </c>
      <c r="E21" s="511"/>
      <c r="F21" s="512"/>
      <c r="G21" s="512"/>
      <c r="H21" s="512"/>
      <c r="I21" s="512"/>
      <c r="J21" s="513"/>
      <c r="K21" s="519"/>
      <c r="L21" s="519"/>
      <c r="M21" s="519"/>
      <c r="N21" s="519"/>
      <c r="O21" s="553"/>
      <c r="P21" s="553"/>
      <c r="Q21" s="553"/>
      <c r="R21" s="541"/>
      <c r="S21" s="542"/>
      <c r="T21" s="542"/>
      <c r="U21" s="542"/>
      <c r="V21" s="542"/>
      <c r="W21" s="542"/>
      <c r="X21" s="551">
        <f t="shared" si="0"/>
        <v>0</v>
      </c>
      <c r="Y21" s="551"/>
      <c r="Z21" s="552"/>
      <c r="AA21" s="530"/>
      <c r="AB21" s="531"/>
      <c r="AC21" s="532"/>
      <c r="AD21" s="535"/>
      <c r="AE21" s="536"/>
      <c r="AF21" s="536"/>
      <c r="AG21" s="517"/>
      <c r="AH21" s="517"/>
      <c r="AI21" s="518"/>
      <c r="AJ21" s="181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</row>
    <row r="22" spans="1:94" s="176" customFormat="1" ht="22.75" customHeight="1" x14ac:dyDescent="0.35">
      <c r="A22" s="187"/>
      <c r="B22" s="188" t="s">
        <v>7</v>
      </c>
      <c r="C22" s="189"/>
      <c r="D22" s="190" t="s">
        <v>483</v>
      </c>
      <c r="E22" s="511"/>
      <c r="F22" s="512"/>
      <c r="G22" s="512"/>
      <c r="H22" s="512"/>
      <c r="I22" s="512"/>
      <c r="J22" s="513"/>
      <c r="K22" s="519"/>
      <c r="L22" s="519"/>
      <c r="M22" s="519"/>
      <c r="N22" s="519"/>
      <c r="O22" s="553"/>
      <c r="P22" s="553"/>
      <c r="Q22" s="553"/>
      <c r="R22" s="541"/>
      <c r="S22" s="542"/>
      <c r="T22" s="542"/>
      <c r="U22" s="542"/>
      <c r="V22" s="542"/>
      <c r="W22" s="542"/>
      <c r="X22" s="551">
        <f t="shared" si="0"/>
        <v>0</v>
      </c>
      <c r="Y22" s="551"/>
      <c r="Z22" s="552"/>
      <c r="AA22" s="530"/>
      <c r="AB22" s="531"/>
      <c r="AC22" s="532"/>
      <c r="AD22" s="535"/>
      <c r="AE22" s="536"/>
      <c r="AF22" s="536"/>
      <c r="AG22" s="517"/>
      <c r="AH22" s="517"/>
      <c r="AI22" s="518"/>
      <c r="AJ22" s="181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</row>
    <row r="23" spans="1:94" s="176" customFormat="1" ht="22.75" customHeight="1" x14ac:dyDescent="0.35">
      <c r="A23" s="187"/>
      <c r="B23" s="188" t="s">
        <v>7</v>
      </c>
      <c r="C23" s="189"/>
      <c r="D23" s="190" t="s">
        <v>483</v>
      </c>
      <c r="E23" s="511"/>
      <c r="F23" s="512"/>
      <c r="G23" s="512"/>
      <c r="H23" s="512"/>
      <c r="I23" s="512"/>
      <c r="J23" s="513"/>
      <c r="K23" s="519"/>
      <c r="L23" s="519"/>
      <c r="M23" s="519"/>
      <c r="N23" s="519"/>
      <c r="O23" s="553"/>
      <c r="P23" s="553"/>
      <c r="Q23" s="553"/>
      <c r="R23" s="541"/>
      <c r="S23" s="542"/>
      <c r="T23" s="542"/>
      <c r="U23" s="542"/>
      <c r="V23" s="542"/>
      <c r="W23" s="542"/>
      <c r="X23" s="551">
        <f t="shared" si="0"/>
        <v>0</v>
      </c>
      <c r="Y23" s="551"/>
      <c r="Z23" s="552"/>
      <c r="AA23" s="530"/>
      <c r="AB23" s="531"/>
      <c r="AC23" s="532"/>
      <c r="AD23" s="535"/>
      <c r="AE23" s="536"/>
      <c r="AF23" s="536"/>
      <c r="AG23" s="517"/>
      <c r="AH23" s="517"/>
      <c r="AI23" s="518"/>
      <c r="AJ23" s="181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"/>
      <c r="CG23" s="18"/>
      <c r="CH23" s="18"/>
      <c r="CI23" s="18"/>
      <c r="CJ23" s="18"/>
      <c r="CK23" s="18"/>
      <c r="CL23" s="18"/>
    </row>
    <row r="24" spans="1:94" s="176" customFormat="1" ht="22.75" customHeight="1" x14ac:dyDescent="0.4">
      <c r="A24" s="187"/>
      <c r="B24" s="188" t="s">
        <v>7</v>
      </c>
      <c r="C24" s="189"/>
      <c r="D24" s="190" t="s">
        <v>483</v>
      </c>
      <c r="E24" s="511"/>
      <c r="F24" s="512"/>
      <c r="G24" s="512"/>
      <c r="H24" s="512"/>
      <c r="I24" s="512"/>
      <c r="J24" s="513"/>
      <c r="K24" s="519"/>
      <c r="L24" s="519"/>
      <c r="M24" s="519"/>
      <c r="N24" s="519"/>
      <c r="O24" s="553"/>
      <c r="P24" s="553"/>
      <c r="Q24" s="553"/>
      <c r="R24" s="541"/>
      <c r="S24" s="542"/>
      <c r="T24" s="542"/>
      <c r="U24" s="542"/>
      <c r="V24" s="542"/>
      <c r="W24" s="542"/>
      <c r="X24" s="551">
        <f t="shared" si="0"/>
        <v>0</v>
      </c>
      <c r="Y24" s="551"/>
      <c r="Z24" s="552"/>
      <c r="AA24" s="530"/>
      <c r="AB24" s="531"/>
      <c r="AC24" s="532"/>
      <c r="AD24" s="535"/>
      <c r="AE24" s="536"/>
      <c r="AF24" s="536"/>
      <c r="AG24" s="517"/>
      <c r="AH24" s="517"/>
      <c r="AI24" s="518"/>
      <c r="AJ24" s="181"/>
    </row>
    <row r="25" spans="1:94" s="176" customFormat="1" ht="22.75" customHeight="1" x14ac:dyDescent="0.4">
      <c r="A25" s="187"/>
      <c r="B25" s="188" t="s">
        <v>7</v>
      </c>
      <c r="C25" s="189"/>
      <c r="D25" s="190" t="s">
        <v>483</v>
      </c>
      <c r="E25" s="511"/>
      <c r="F25" s="512"/>
      <c r="G25" s="512"/>
      <c r="H25" s="512"/>
      <c r="I25" s="512"/>
      <c r="J25" s="513"/>
      <c r="K25" s="519"/>
      <c r="L25" s="519"/>
      <c r="M25" s="519"/>
      <c r="N25" s="519"/>
      <c r="O25" s="553"/>
      <c r="P25" s="553"/>
      <c r="Q25" s="553"/>
      <c r="R25" s="541"/>
      <c r="S25" s="542"/>
      <c r="T25" s="542"/>
      <c r="U25" s="542"/>
      <c r="V25" s="542"/>
      <c r="W25" s="542"/>
      <c r="X25" s="551">
        <f t="shared" si="0"/>
        <v>0</v>
      </c>
      <c r="Y25" s="551"/>
      <c r="Z25" s="552"/>
      <c r="AA25" s="530"/>
      <c r="AB25" s="531"/>
      <c r="AC25" s="532"/>
      <c r="AD25" s="535"/>
      <c r="AE25" s="536"/>
      <c r="AF25" s="536"/>
      <c r="AG25" s="517"/>
      <c r="AH25" s="517"/>
      <c r="AI25" s="518"/>
      <c r="AJ25" s="181"/>
    </row>
    <row r="26" spans="1:94" s="176" customFormat="1" ht="22.75" customHeight="1" x14ac:dyDescent="0.4">
      <c r="A26" s="187"/>
      <c r="B26" s="188" t="s">
        <v>7</v>
      </c>
      <c r="C26" s="189"/>
      <c r="D26" s="190" t="s">
        <v>483</v>
      </c>
      <c r="E26" s="511"/>
      <c r="F26" s="512"/>
      <c r="G26" s="512"/>
      <c r="H26" s="512"/>
      <c r="I26" s="512"/>
      <c r="J26" s="513"/>
      <c r="K26" s="519"/>
      <c r="L26" s="519"/>
      <c r="M26" s="519"/>
      <c r="N26" s="519"/>
      <c r="O26" s="553"/>
      <c r="P26" s="553"/>
      <c r="Q26" s="553"/>
      <c r="R26" s="541"/>
      <c r="S26" s="542"/>
      <c r="T26" s="542"/>
      <c r="U26" s="542"/>
      <c r="V26" s="542"/>
      <c r="W26" s="542"/>
      <c r="X26" s="551">
        <f t="shared" si="0"/>
        <v>0</v>
      </c>
      <c r="Y26" s="551"/>
      <c r="Z26" s="552"/>
      <c r="AA26" s="530"/>
      <c r="AB26" s="531"/>
      <c r="AC26" s="532"/>
      <c r="AD26" s="535"/>
      <c r="AE26" s="536"/>
      <c r="AF26" s="536"/>
      <c r="AG26" s="517"/>
      <c r="AH26" s="517"/>
      <c r="AI26" s="518"/>
      <c r="AJ26" s="181"/>
    </row>
    <row r="27" spans="1:94" s="176" customFormat="1" ht="22.75" customHeight="1" x14ac:dyDescent="0.4">
      <c r="A27" s="187"/>
      <c r="B27" s="188" t="s">
        <v>7</v>
      </c>
      <c r="C27" s="189"/>
      <c r="D27" s="190" t="s">
        <v>483</v>
      </c>
      <c r="E27" s="511"/>
      <c r="F27" s="512"/>
      <c r="G27" s="512"/>
      <c r="H27" s="512"/>
      <c r="I27" s="512"/>
      <c r="J27" s="513"/>
      <c r="K27" s="519"/>
      <c r="L27" s="519"/>
      <c r="M27" s="519"/>
      <c r="N27" s="519"/>
      <c r="O27" s="553"/>
      <c r="P27" s="553"/>
      <c r="Q27" s="553"/>
      <c r="R27" s="541"/>
      <c r="S27" s="542"/>
      <c r="T27" s="542"/>
      <c r="U27" s="542"/>
      <c r="V27" s="542"/>
      <c r="W27" s="542"/>
      <c r="X27" s="551">
        <f t="shared" si="0"/>
        <v>0</v>
      </c>
      <c r="Y27" s="551"/>
      <c r="Z27" s="552"/>
      <c r="AA27" s="530"/>
      <c r="AB27" s="531"/>
      <c r="AC27" s="532"/>
      <c r="AD27" s="535"/>
      <c r="AE27" s="536"/>
      <c r="AF27" s="536"/>
      <c r="AG27" s="517"/>
      <c r="AH27" s="517"/>
      <c r="AI27" s="518"/>
      <c r="AJ27" s="181"/>
    </row>
    <row r="28" spans="1:94" s="176" customFormat="1" ht="22.75" customHeight="1" x14ac:dyDescent="0.4">
      <c r="A28" s="187"/>
      <c r="B28" s="188" t="s">
        <v>7</v>
      </c>
      <c r="C28" s="189"/>
      <c r="D28" s="190" t="s">
        <v>483</v>
      </c>
      <c r="E28" s="511"/>
      <c r="F28" s="512"/>
      <c r="G28" s="512"/>
      <c r="H28" s="512"/>
      <c r="I28" s="512"/>
      <c r="J28" s="513"/>
      <c r="K28" s="519"/>
      <c r="L28" s="519"/>
      <c r="M28" s="519"/>
      <c r="N28" s="519"/>
      <c r="O28" s="553"/>
      <c r="P28" s="553"/>
      <c r="Q28" s="553"/>
      <c r="R28" s="541"/>
      <c r="S28" s="542"/>
      <c r="T28" s="542"/>
      <c r="U28" s="542"/>
      <c r="V28" s="542"/>
      <c r="W28" s="542"/>
      <c r="X28" s="551">
        <f t="shared" si="0"/>
        <v>0</v>
      </c>
      <c r="Y28" s="551"/>
      <c r="Z28" s="552"/>
      <c r="AA28" s="530"/>
      <c r="AB28" s="531"/>
      <c r="AC28" s="532"/>
      <c r="AD28" s="535"/>
      <c r="AE28" s="536"/>
      <c r="AF28" s="536"/>
      <c r="AG28" s="517"/>
      <c r="AH28" s="517"/>
      <c r="AI28" s="518"/>
      <c r="AJ28" s="181"/>
    </row>
    <row r="29" spans="1:94" s="176" customFormat="1" ht="22.75" customHeight="1" x14ac:dyDescent="0.4">
      <c r="A29" s="187"/>
      <c r="B29" s="188" t="s">
        <v>7</v>
      </c>
      <c r="C29" s="189"/>
      <c r="D29" s="190" t="s">
        <v>483</v>
      </c>
      <c r="E29" s="511"/>
      <c r="F29" s="512"/>
      <c r="G29" s="512"/>
      <c r="H29" s="512"/>
      <c r="I29" s="512"/>
      <c r="J29" s="513"/>
      <c r="K29" s="519"/>
      <c r="L29" s="519"/>
      <c r="M29" s="519"/>
      <c r="N29" s="519"/>
      <c r="O29" s="553"/>
      <c r="P29" s="553"/>
      <c r="Q29" s="553"/>
      <c r="R29" s="541"/>
      <c r="S29" s="542"/>
      <c r="T29" s="542"/>
      <c r="U29" s="542"/>
      <c r="V29" s="542"/>
      <c r="W29" s="542"/>
      <c r="X29" s="551">
        <f t="shared" si="0"/>
        <v>0</v>
      </c>
      <c r="Y29" s="551"/>
      <c r="Z29" s="552"/>
      <c r="AA29" s="530"/>
      <c r="AB29" s="531"/>
      <c r="AC29" s="532"/>
      <c r="AD29" s="535"/>
      <c r="AE29" s="536"/>
      <c r="AF29" s="536"/>
      <c r="AG29" s="517"/>
      <c r="AH29" s="517"/>
      <c r="AI29" s="518"/>
      <c r="AJ29" s="181"/>
    </row>
    <row r="30" spans="1:94" s="176" customFormat="1" ht="22.75" customHeight="1" x14ac:dyDescent="0.4">
      <c r="A30" s="187"/>
      <c r="B30" s="188" t="s">
        <v>7</v>
      </c>
      <c r="C30" s="189"/>
      <c r="D30" s="190" t="s">
        <v>483</v>
      </c>
      <c r="E30" s="511"/>
      <c r="F30" s="512"/>
      <c r="G30" s="512"/>
      <c r="H30" s="512"/>
      <c r="I30" s="512"/>
      <c r="J30" s="513"/>
      <c r="K30" s="519"/>
      <c r="L30" s="519"/>
      <c r="M30" s="519"/>
      <c r="N30" s="519"/>
      <c r="O30" s="553"/>
      <c r="P30" s="553"/>
      <c r="Q30" s="553"/>
      <c r="R30" s="541"/>
      <c r="S30" s="542"/>
      <c r="T30" s="542"/>
      <c r="U30" s="542"/>
      <c r="V30" s="542"/>
      <c r="W30" s="542"/>
      <c r="X30" s="551">
        <f t="shared" si="0"/>
        <v>0</v>
      </c>
      <c r="Y30" s="551"/>
      <c r="Z30" s="552"/>
      <c r="AA30" s="530"/>
      <c r="AB30" s="531"/>
      <c r="AC30" s="532"/>
      <c r="AD30" s="535"/>
      <c r="AE30" s="536"/>
      <c r="AF30" s="536"/>
      <c r="AG30" s="517"/>
      <c r="AH30" s="517"/>
      <c r="AI30" s="518"/>
      <c r="AJ30" s="181"/>
    </row>
    <row r="31" spans="1:94" s="176" customFormat="1" ht="22.75" customHeight="1" x14ac:dyDescent="0.4">
      <c r="A31" s="187"/>
      <c r="B31" s="188" t="s">
        <v>7</v>
      </c>
      <c r="C31" s="189"/>
      <c r="D31" s="190" t="s">
        <v>483</v>
      </c>
      <c r="E31" s="511"/>
      <c r="F31" s="512"/>
      <c r="G31" s="512"/>
      <c r="H31" s="512"/>
      <c r="I31" s="512"/>
      <c r="J31" s="513"/>
      <c r="K31" s="519"/>
      <c r="L31" s="519"/>
      <c r="M31" s="519"/>
      <c r="N31" s="519"/>
      <c r="O31" s="553"/>
      <c r="P31" s="553"/>
      <c r="Q31" s="553"/>
      <c r="R31" s="541"/>
      <c r="S31" s="542"/>
      <c r="T31" s="542"/>
      <c r="U31" s="542"/>
      <c r="V31" s="542"/>
      <c r="W31" s="542"/>
      <c r="X31" s="551">
        <f t="shared" si="0"/>
        <v>0</v>
      </c>
      <c r="Y31" s="551"/>
      <c r="Z31" s="552"/>
      <c r="AA31" s="530"/>
      <c r="AB31" s="531"/>
      <c r="AC31" s="532"/>
      <c r="AD31" s="535"/>
      <c r="AE31" s="536"/>
      <c r="AF31" s="536"/>
      <c r="AG31" s="517"/>
      <c r="AH31" s="517"/>
      <c r="AI31" s="518"/>
      <c r="AJ31" s="181"/>
    </row>
    <row r="32" spans="1:94" s="176" customFormat="1" ht="22.75" customHeight="1" x14ac:dyDescent="0.4">
      <c r="A32" s="187"/>
      <c r="B32" s="188" t="s">
        <v>7</v>
      </c>
      <c r="C32" s="189"/>
      <c r="D32" s="190" t="s">
        <v>483</v>
      </c>
      <c r="E32" s="511"/>
      <c r="F32" s="512"/>
      <c r="G32" s="512"/>
      <c r="H32" s="512"/>
      <c r="I32" s="512"/>
      <c r="J32" s="513"/>
      <c r="K32" s="519"/>
      <c r="L32" s="519"/>
      <c r="M32" s="519"/>
      <c r="N32" s="519"/>
      <c r="O32" s="553"/>
      <c r="P32" s="553"/>
      <c r="Q32" s="553"/>
      <c r="R32" s="541"/>
      <c r="S32" s="542"/>
      <c r="T32" s="542"/>
      <c r="U32" s="542"/>
      <c r="V32" s="542"/>
      <c r="W32" s="542"/>
      <c r="X32" s="551">
        <f t="shared" si="0"/>
        <v>0</v>
      </c>
      <c r="Y32" s="551"/>
      <c r="Z32" s="552"/>
      <c r="AA32" s="530"/>
      <c r="AB32" s="531"/>
      <c r="AC32" s="532"/>
      <c r="AD32" s="535"/>
      <c r="AE32" s="536"/>
      <c r="AF32" s="536"/>
      <c r="AG32" s="517"/>
      <c r="AH32" s="517"/>
      <c r="AI32" s="518"/>
      <c r="AJ32" s="181"/>
    </row>
    <row r="33" spans="1:42" s="176" customFormat="1" ht="22.75" customHeight="1" x14ac:dyDescent="0.4">
      <c r="A33" s="191"/>
      <c r="B33" s="192" t="s">
        <v>7</v>
      </c>
      <c r="C33" s="193"/>
      <c r="D33" s="194" t="s">
        <v>483</v>
      </c>
      <c r="E33" s="514"/>
      <c r="F33" s="515"/>
      <c r="G33" s="515"/>
      <c r="H33" s="515"/>
      <c r="I33" s="515"/>
      <c r="J33" s="516"/>
      <c r="K33" s="591"/>
      <c r="L33" s="591"/>
      <c r="M33" s="591"/>
      <c r="N33" s="591"/>
      <c r="O33" s="576"/>
      <c r="P33" s="576"/>
      <c r="Q33" s="576"/>
      <c r="R33" s="592"/>
      <c r="S33" s="593"/>
      <c r="T33" s="593"/>
      <c r="U33" s="593"/>
      <c r="V33" s="593"/>
      <c r="W33" s="593"/>
      <c r="X33" s="589">
        <f t="shared" si="0"/>
        <v>0</v>
      </c>
      <c r="Y33" s="589"/>
      <c r="Z33" s="590"/>
      <c r="AA33" s="612"/>
      <c r="AB33" s="613"/>
      <c r="AC33" s="614"/>
      <c r="AD33" s="587"/>
      <c r="AE33" s="588"/>
      <c r="AF33" s="588"/>
      <c r="AG33" s="594"/>
      <c r="AH33" s="594"/>
      <c r="AI33" s="595"/>
      <c r="AJ33" s="181"/>
    </row>
    <row r="34" spans="1:42" ht="18.7" customHeight="1" x14ac:dyDescent="0.4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3" t="s">
        <v>449</v>
      </c>
      <c r="P34" s="574"/>
      <c r="Q34" s="575"/>
      <c r="R34" s="580"/>
      <c r="S34" s="580"/>
      <c r="T34" s="580"/>
      <c r="U34" s="580"/>
      <c r="V34" s="580"/>
      <c r="W34" s="580"/>
      <c r="X34" s="573" t="s">
        <v>450</v>
      </c>
      <c r="Y34" s="574"/>
      <c r="Z34" s="575"/>
      <c r="AA34" s="573" t="s">
        <v>451</v>
      </c>
      <c r="AB34" s="574"/>
      <c r="AC34" s="575"/>
      <c r="AD34" s="581"/>
      <c r="AE34" s="582"/>
      <c r="AF34" s="583"/>
      <c r="AG34" s="573" t="s">
        <v>452</v>
      </c>
      <c r="AH34" s="574"/>
      <c r="AI34" s="575"/>
      <c r="AM34" s="18"/>
      <c r="AN34" s="18"/>
      <c r="AO34" s="18"/>
      <c r="AP34" s="18"/>
    </row>
    <row r="35" spans="1:42" ht="37.549999999999997" customHeight="1" x14ac:dyDescent="0.4">
      <c r="A35" s="574"/>
      <c r="B35" s="574"/>
      <c r="C35" s="574"/>
      <c r="D35" s="574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7">
        <f>ROUNDDOWN(SUMIFS($O$17:$O33,$K$17:$K33,"自家用車"),0)*37</f>
        <v>0</v>
      </c>
      <c r="P35" s="578"/>
      <c r="Q35" s="579"/>
      <c r="R35" s="580"/>
      <c r="S35" s="580"/>
      <c r="T35" s="580"/>
      <c r="U35" s="580"/>
      <c r="V35" s="580"/>
      <c r="W35" s="580"/>
      <c r="X35" s="577">
        <f>SUM(X17:Z33)</f>
        <v>0</v>
      </c>
      <c r="Y35" s="578"/>
      <c r="Z35" s="579"/>
      <c r="AA35" s="577">
        <f>SUM(AA17:AC33)</f>
        <v>0</v>
      </c>
      <c r="AB35" s="578"/>
      <c r="AC35" s="579"/>
      <c r="AD35" s="584"/>
      <c r="AE35" s="585"/>
      <c r="AF35" s="586"/>
      <c r="AG35" s="577">
        <f>SUM(AG17:AI33)</f>
        <v>0</v>
      </c>
      <c r="AH35" s="578"/>
      <c r="AI35" s="579"/>
      <c r="AM35" s="18"/>
      <c r="AN35" s="18"/>
      <c r="AO35" s="18"/>
      <c r="AP35" s="18"/>
    </row>
    <row r="36" spans="1:42" ht="14.95" customHeight="1" x14ac:dyDescent="0.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M36" s="18"/>
      <c r="AN36" s="18"/>
      <c r="AO36" s="18"/>
      <c r="AP36" s="18"/>
    </row>
    <row r="37" spans="1:42" ht="14.95" customHeight="1" x14ac:dyDescent="0.4">
      <c r="A37" s="600" t="s">
        <v>43</v>
      </c>
      <c r="B37" s="601"/>
      <c r="C37" s="601"/>
      <c r="D37" s="602"/>
      <c r="E37" s="609" t="s">
        <v>237</v>
      </c>
      <c r="F37" s="610"/>
      <c r="G37" s="610"/>
      <c r="H37" s="610"/>
      <c r="I37" s="610"/>
      <c r="J37" s="610"/>
      <c r="K37" s="610"/>
      <c r="L37" s="610"/>
      <c r="M37" s="610"/>
      <c r="N37" s="610"/>
      <c r="O37" s="610"/>
      <c r="P37" s="610"/>
      <c r="Q37" s="610"/>
      <c r="R37" s="610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610"/>
      <c r="AF37" s="610"/>
      <c r="AG37" s="610"/>
      <c r="AH37" s="610"/>
      <c r="AI37" s="611"/>
      <c r="AM37" s="18"/>
      <c r="AN37" s="18"/>
      <c r="AO37" s="18"/>
      <c r="AP37" s="18"/>
    </row>
    <row r="38" spans="1:42" ht="62.5" customHeight="1" x14ac:dyDescent="0.4">
      <c r="A38" s="603"/>
      <c r="B38" s="604"/>
      <c r="C38" s="604"/>
      <c r="D38" s="605"/>
      <c r="E38" s="606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8"/>
      <c r="AM38" s="18"/>
      <c r="AN38" s="18"/>
      <c r="AO38" s="18"/>
      <c r="AP38" s="18"/>
    </row>
    <row r="39" spans="1:42" ht="14.95" customHeight="1" x14ac:dyDescent="0.4">
      <c r="A39" s="49" t="s">
        <v>235</v>
      </c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M39" s="18"/>
      <c r="AN39" s="18"/>
      <c r="AO39" s="18"/>
      <c r="AP39" s="18"/>
    </row>
    <row r="40" spans="1:42" ht="14.95" customHeight="1" x14ac:dyDescent="0.4">
      <c r="A40" s="48" t="s">
        <v>717</v>
      </c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M40" s="18"/>
      <c r="AN40" s="18"/>
      <c r="AO40" s="18"/>
      <c r="AP40" s="18"/>
    </row>
    <row r="41" spans="1:42" ht="17.7" x14ac:dyDescent="0.4">
      <c r="AM41" s="18"/>
      <c r="AN41" s="18"/>
      <c r="AO41" s="18"/>
      <c r="AP41" s="18"/>
    </row>
    <row r="42" spans="1:42" ht="17.7" x14ac:dyDescent="0.4">
      <c r="AM42" s="18"/>
      <c r="AN42" s="18"/>
      <c r="AO42" s="18"/>
      <c r="AP42" s="18"/>
    </row>
  </sheetData>
  <mergeCells count="231">
    <mergeCell ref="Z9:AI9"/>
    <mergeCell ref="Z10:AI10"/>
    <mergeCell ref="A4:E5"/>
    <mergeCell ref="A6:E6"/>
    <mergeCell ref="F6:T6"/>
    <mergeCell ref="F7:T7"/>
    <mergeCell ref="A7:E7"/>
    <mergeCell ref="A8:B10"/>
    <mergeCell ref="C8:E8"/>
    <mergeCell ref="C9:E9"/>
    <mergeCell ref="C10:E10"/>
    <mergeCell ref="F8:T8"/>
    <mergeCell ref="F9:T9"/>
    <mergeCell ref="R10:T10"/>
    <mergeCell ref="F10:Q10"/>
    <mergeCell ref="U8:Y8"/>
    <mergeCell ref="Z8:AI8"/>
    <mergeCell ref="U9:Y10"/>
    <mergeCell ref="F4:J4"/>
    <mergeCell ref="K4:O4"/>
    <mergeCell ref="P4:T4"/>
    <mergeCell ref="U4:Y4"/>
    <mergeCell ref="Z4:AD4"/>
    <mergeCell ref="AE4:AI4"/>
    <mergeCell ref="F5:J5"/>
    <mergeCell ref="K5:O5"/>
    <mergeCell ref="P5:T5"/>
    <mergeCell ref="U5:Y5"/>
    <mergeCell ref="Z5:AD5"/>
    <mergeCell ref="AE5:AI5"/>
    <mergeCell ref="A37:D38"/>
    <mergeCell ref="E38:AI38"/>
    <mergeCell ref="E37:AI37"/>
    <mergeCell ref="AA27:AC27"/>
    <mergeCell ref="AA28:AC28"/>
    <mergeCell ref="AA29:AC29"/>
    <mergeCell ref="AA30:AC30"/>
    <mergeCell ref="AA31:AC31"/>
    <mergeCell ref="AA32:AC32"/>
    <mergeCell ref="AA33:AC33"/>
    <mergeCell ref="A34:N35"/>
    <mergeCell ref="R29:T29"/>
    <mergeCell ref="U29:W29"/>
    <mergeCell ref="R30:T30"/>
    <mergeCell ref="U30:W30"/>
    <mergeCell ref="K27:N27"/>
    <mergeCell ref="K28:N28"/>
    <mergeCell ref="K29:N29"/>
    <mergeCell ref="K30:N30"/>
    <mergeCell ref="K31:N31"/>
    <mergeCell ref="K32:N32"/>
    <mergeCell ref="AG34:AI34"/>
    <mergeCell ref="O34:Q34"/>
    <mergeCell ref="O35:Q35"/>
    <mergeCell ref="AA35:AC35"/>
    <mergeCell ref="AG35:AI35"/>
    <mergeCell ref="X35:Z35"/>
    <mergeCell ref="R34:W35"/>
    <mergeCell ref="AD34:AF35"/>
    <mergeCell ref="AD30:AF30"/>
    <mergeCell ref="AD31:AF31"/>
    <mergeCell ref="AD33:AF33"/>
    <mergeCell ref="X31:Z31"/>
    <mergeCell ref="X32:Z32"/>
    <mergeCell ref="X33:Z33"/>
    <mergeCell ref="AD32:AF32"/>
    <mergeCell ref="K33:N33"/>
    <mergeCell ref="R32:T32"/>
    <mergeCell ref="U32:W32"/>
    <mergeCell ref="R33:T33"/>
    <mergeCell ref="U33:W33"/>
    <mergeCell ref="AG33:AI33"/>
    <mergeCell ref="U27:W27"/>
    <mergeCell ref="R28:T28"/>
    <mergeCell ref="U28:W28"/>
    <mergeCell ref="O29:Q29"/>
    <mergeCell ref="AA25:AC25"/>
    <mergeCell ref="AA26:AC26"/>
    <mergeCell ref="X34:Z34"/>
    <mergeCell ref="AA34:AC34"/>
    <mergeCell ref="O33:Q33"/>
    <mergeCell ref="X27:Z27"/>
    <mergeCell ref="X28:Z28"/>
    <mergeCell ref="X29:Z29"/>
    <mergeCell ref="X30:Z30"/>
    <mergeCell ref="R31:T31"/>
    <mergeCell ref="U31:W31"/>
    <mergeCell ref="O30:Q30"/>
    <mergeCell ref="O31:Q31"/>
    <mergeCell ref="O32:Q32"/>
    <mergeCell ref="O27:Q27"/>
    <mergeCell ref="O28:Q28"/>
    <mergeCell ref="R27:T27"/>
    <mergeCell ref="E15:J15"/>
    <mergeCell ref="O15:Q16"/>
    <mergeCell ref="AA23:AC23"/>
    <mergeCell ref="AA24:AC24"/>
    <mergeCell ref="U25:W25"/>
    <mergeCell ref="X23:Z23"/>
    <mergeCell ref="X24:Z24"/>
    <mergeCell ref="X25:Z25"/>
    <mergeCell ref="X26:Z26"/>
    <mergeCell ref="O23:Q23"/>
    <mergeCell ref="O24:Q24"/>
    <mergeCell ref="O25:Q25"/>
    <mergeCell ref="R25:T25"/>
    <mergeCell ref="R26:T26"/>
    <mergeCell ref="R23:T23"/>
    <mergeCell ref="U23:W23"/>
    <mergeCell ref="R24:T24"/>
    <mergeCell ref="U24:W24"/>
    <mergeCell ref="U26:W26"/>
    <mergeCell ref="E16:G16"/>
    <mergeCell ref="H16:J16"/>
    <mergeCell ref="H17:J17"/>
    <mergeCell ref="H26:J26"/>
    <mergeCell ref="K19:N19"/>
    <mergeCell ref="U18:W18"/>
    <mergeCell ref="R19:T19"/>
    <mergeCell ref="U19:W19"/>
    <mergeCell ref="P12:AI14"/>
    <mergeCell ref="X22:Z22"/>
    <mergeCell ref="O17:Q17"/>
    <mergeCell ref="O18:Q18"/>
    <mergeCell ref="O19:Q19"/>
    <mergeCell ref="O20:Q20"/>
    <mergeCell ref="O21:Q21"/>
    <mergeCell ref="O22:Q22"/>
    <mergeCell ref="R22:T22"/>
    <mergeCell ref="U22:W22"/>
    <mergeCell ref="AG18:AI18"/>
    <mergeCell ref="AG19:AI19"/>
    <mergeCell ref="AG20:AI20"/>
    <mergeCell ref="AG21:AI21"/>
    <mergeCell ref="AG22:AI22"/>
    <mergeCell ref="H22:J22"/>
    <mergeCell ref="H23:J23"/>
    <mergeCell ref="H24:J24"/>
    <mergeCell ref="D1:AF2"/>
    <mergeCell ref="AA18:AC18"/>
    <mergeCell ref="AA19:AC19"/>
    <mergeCell ref="AA20:AC20"/>
    <mergeCell ref="AA21:AC21"/>
    <mergeCell ref="AA22:AC22"/>
    <mergeCell ref="E20:G20"/>
    <mergeCell ref="H20:J20"/>
    <mergeCell ref="E21:G21"/>
    <mergeCell ref="E22:G22"/>
    <mergeCell ref="A12:D12"/>
    <mergeCell ref="E18:G18"/>
    <mergeCell ref="H18:J18"/>
    <mergeCell ref="E19:G19"/>
    <mergeCell ref="H19:J19"/>
    <mergeCell ref="X18:Z18"/>
    <mergeCell ref="X19:Z19"/>
    <mergeCell ref="A1:C1"/>
    <mergeCell ref="A15:D16"/>
    <mergeCell ref="E12:M12"/>
    <mergeCell ref="R18:T18"/>
    <mergeCell ref="E25:G25"/>
    <mergeCell ref="H25:J25"/>
    <mergeCell ref="E26:G26"/>
    <mergeCell ref="E23:G23"/>
    <mergeCell ref="E24:G24"/>
    <mergeCell ref="K18:N18"/>
    <mergeCell ref="E17:G17"/>
    <mergeCell ref="AD18:AF18"/>
    <mergeCell ref="AD19:AF19"/>
    <mergeCell ref="AD20:AF20"/>
    <mergeCell ref="AD21:AF21"/>
    <mergeCell ref="AD22:AF22"/>
    <mergeCell ref="AD23:AF23"/>
    <mergeCell ref="AD24:AF24"/>
    <mergeCell ref="AD25:AF25"/>
    <mergeCell ref="AD26:AF26"/>
    <mergeCell ref="K20:N20"/>
    <mergeCell ref="K21:N21"/>
    <mergeCell ref="K22:N22"/>
    <mergeCell ref="K23:N23"/>
    <mergeCell ref="K24:N24"/>
    <mergeCell ref="K25:N25"/>
    <mergeCell ref="K26:N26"/>
    <mergeCell ref="H21:J21"/>
    <mergeCell ref="AG23:AI23"/>
    <mergeCell ref="AG24:AI24"/>
    <mergeCell ref="AG25:AI25"/>
    <mergeCell ref="AG26:AI26"/>
    <mergeCell ref="AD27:AF27"/>
    <mergeCell ref="AD28:AF28"/>
    <mergeCell ref="AD29:AF29"/>
    <mergeCell ref="AG27:AI27"/>
    <mergeCell ref="AG28:AI28"/>
    <mergeCell ref="AG29:AI29"/>
    <mergeCell ref="AG30:AI30"/>
    <mergeCell ref="AG31:AI31"/>
    <mergeCell ref="AG32:AI32"/>
    <mergeCell ref="AG17:AI17"/>
    <mergeCell ref="K17:N17"/>
    <mergeCell ref="AA15:AC16"/>
    <mergeCell ref="AG15:AI16"/>
    <mergeCell ref="AA17:AC17"/>
    <mergeCell ref="AD15:AF16"/>
    <mergeCell ref="AD17:AF17"/>
    <mergeCell ref="R15:T16"/>
    <mergeCell ref="U15:W16"/>
    <mergeCell ref="R17:T17"/>
    <mergeCell ref="U17:W17"/>
    <mergeCell ref="X15:Z16"/>
    <mergeCell ref="X17:Z17"/>
    <mergeCell ref="K15:N16"/>
    <mergeCell ref="X20:Z20"/>
    <mergeCell ref="X21:Z21"/>
    <mergeCell ref="R20:T20"/>
    <mergeCell ref="U20:W20"/>
    <mergeCell ref="R21:T21"/>
    <mergeCell ref="U21:W21"/>
    <mergeCell ref="O26:Q26"/>
    <mergeCell ref="E31:G31"/>
    <mergeCell ref="H31:J31"/>
    <mergeCell ref="E32:G32"/>
    <mergeCell ref="H32:J32"/>
    <mergeCell ref="E33:G33"/>
    <mergeCell ref="H33:J33"/>
    <mergeCell ref="E27:G27"/>
    <mergeCell ref="H27:J27"/>
    <mergeCell ref="E28:G28"/>
    <mergeCell ref="H28:J28"/>
    <mergeCell ref="E29:G29"/>
    <mergeCell ref="H29:J29"/>
    <mergeCell ref="E30:G30"/>
    <mergeCell ref="H30:J30"/>
  </mergeCells>
  <phoneticPr fontId="4"/>
  <conditionalFormatting sqref="E17:J33 F9:F10">
    <cfRule type="containsBlanks" dxfId="265" priority="11" stopIfTrue="1">
      <formula>LEN(TRIM(E9))=0</formula>
    </cfRule>
  </conditionalFormatting>
  <conditionalFormatting sqref="F8">
    <cfRule type="containsBlanks" dxfId="264" priority="21" stopIfTrue="1">
      <formula>LEN(TRIM(F8))=0</formula>
    </cfRule>
  </conditionalFormatting>
  <conditionalFormatting sqref="E38:AI38">
    <cfRule type="containsBlanks" dxfId="263" priority="18" stopIfTrue="1">
      <formula>LEN(TRIM(E38))=0</formula>
    </cfRule>
  </conditionalFormatting>
  <conditionalFormatting sqref="K17:N33">
    <cfRule type="containsBlanks" dxfId="262" priority="17" stopIfTrue="1">
      <formula>LEN(TRIM(K17))=0</formula>
    </cfRule>
  </conditionalFormatting>
  <conditionalFormatting sqref="O17:W33">
    <cfRule type="containsBlanks" dxfId="261" priority="12" stopIfTrue="1">
      <formula>LEN(TRIM(O17))=0</formula>
    </cfRule>
  </conditionalFormatting>
  <conditionalFormatting sqref="AA17:AC33">
    <cfRule type="containsBlanks" dxfId="260" priority="14" stopIfTrue="1">
      <formula>LEN(TRIM(AA17))=0</formula>
    </cfRule>
  </conditionalFormatting>
  <conditionalFormatting sqref="AD17:AF33">
    <cfRule type="containsBlanks" dxfId="259" priority="15" stopIfTrue="1">
      <formula>LEN(TRIM(AD17))=0</formula>
    </cfRule>
  </conditionalFormatting>
  <conditionalFormatting sqref="AG17:AI33">
    <cfRule type="containsBlanks" dxfId="258" priority="16" stopIfTrue="1">
      <formula>LEN(TRIM(AG17))=0</formula>
    </cfRule>
  </conditionalFormatting>
  <conditionalFormatting sqref="A17">
    <cfRule type="containsBlanks" dxfId="257" priority="4" stopIfTrue="1">
      <formula>LEN(TRIM(A17))=0</formula>
    </cfRule>
  </conditionalFormatting>
  <conditionalFormatting sqref="C17">
    <cfRule type="containsBlanks" dxfId="256" priority="5" stopIfTrue="1">
      <formula>LEN(TRIM(C17))=0</formula>
    </cfRule>
  </conditionalFormatting>
  <conditionalFormatting sqref="A18:A33">
    <cfRule type="containsBlanks" dxfId="255" priority="2" stopIfTrue="1">
      <formula>LEN(TRIM(A18))=0</formula>
    </cfRule>
  </conditionalFormatting>
  <conditionalFormatting sqref="C18:C33">
    <cfRule type="containsBlanks" dxfId="254" priority="3" stopIfTrue="1">
      <formula>LEN(TRIM(C18))=0</formula>
    </cfRule>
  </conditionalFormatting>
  <conditionalFormatting sqref="Z10">
    <cfRule type="containsBlanks" dxfId="253" priority="1" stopIfTrue="1">
      <formula>LEN(TRIM(Z10))=0</formula>
    </cfRule>
  </conditionalFormatting>
  <conditionalFormatting sqref="Z8:AI8">
    <cfRule type="containsBlanks" dxfId="252" priority="19" stopIfTrue="1">
      <formula>LEN(TRIM(Z8))=0</formula>
    </cfRule>
  </conditionalFormatting>
  <conditionalFormatting sqref="Z10">
    <cfRule type="containsBlanks" dxfId="251" priority="20" stopIfTrue="1">
      <formula>LEN(TRIM(Z10))=0</formula>
    </cfRule>
  </conditionalFormatting>
  <conditionalFormatting sqref="R10:T10">
    <cfRule type="containsBlanks" dxfId="250" priority="22" stopIfTrue="1">
      <formula>LEN(TRIM(R10))=0</formula>
    </cfRule>
  </conditionalFormatting>
  <conditionalFormatting sqref="F7:T7">
    <cfRule type="containsBlanks" dxfId="249" priority="23" stopIfTrue="1">
      <formula>LEN(TRIM(F7))=0</formula>
    </cfRule>
  </conditionalFormatting>
  <dataValidations xWindow="389" yWindow="510" count="11">
    <dataValidation type="list" allowBlank="1" sqref="K17:K33">
      <formula1>INDIRECT("交通機関名")</formula1>
    </dataValidation>
    <dataValidation type="list" allowBlank="1" showInputMessage="1" sqref="AG17:AG33">
      <formula1>"9800,10900"</formula1>
    </dataValidation>
    <dataValidation type="list" allowBlank="1" showInputMessage="1" showErrorMessage="1" errorTitle="確認" error="旅費基準をご確認ください" sqref="AA17:AA33">
      <formula1>"1100"</formula1>
    </dataValidation>
    <dataValidation type="decimal" imeMode="halfAlpha" allowBlank="1" showInputMessage="1" showErrorMessage="1" sqref="U17:U33 R17:R33">
      <formula1>0</formula1>
      <formula2>99999999</formula2>
    </dataValidation>
    <dataValidation type="list" allowBlank="1" showInputMessage="1" showErrorMessage="1" sqref="G11:S11 F7">
      <formula1>被派遣者</formula1>
    </dataValidation>
    <dataValidation type="decimal" imeMode="halfAlpha" allowBlank="1" showInputMessage="1" showErrorMessage="1" promptTitle="距離の入力について" prompt="入力時は、「km」等は入力せず、数字のみ入力してください。_x000a_※数字のみ入力すると、自動で「km」と標記されます。" sqref="O17:O33">
      <formula1>0</formula1>
      <formula2>99999999</formula2>
    </dataValidation>
    <dataValidation type="list" allowBlank="1" showInputMessage="1" showErrorMessage="1" sqref="R10">
      <formula1>"駅,停留所"</formula1>
    </dataValidation>
    <dataValidation type="list" allowBlank="1" showInputMessage="1" showErrorMessage="1" sqref="C17:C33">
      <formula1>日</formula1>
    </dataValidation>
    <dataValidation type="list" allowBlank="1" showInputMessage="1" showErrorMessage="1" sqref="A17:A33">
      <formula1>月</formula1>
    </dataValidation>
    <dataValidation type="list" allowBlank="1" sqref="F8">
      <formula1>移動拠点</formula1>
    </dataValidation>
    <dataValidation type="list" allowBlank="1" showInputMessage="1" showErrorMessage="1" sqref="Z8:AI8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53</vt:i4>
      </vt:variant>
    </vt:vector>
  </HeadingPairs>
  <TitlesOfParts>
    <vt:vector size="76" baseType="lpstr">
      <vt:lpstr>選択肢</vt:lpstr>
      <vt:lpstr>【様式１】応募校調書</vt:lpstr>
      <vt:lpstr>【様式２】被派遣者略歴表</vt:lpstr>
      <vt:lpstr>【様式３】実施希望調書</vt:lpstr>
      <vt:lpstr>【様式４】経費計画書</vt:lpstr>
      <vt:lpstr>計算書</vt:lpstr>
      <vt:lpstr>旅費計算書集計</vt:lpstr>
      <vt:lpstr>コミュ集約用</vt:lpstr>
      <vt:lpstr>【様式５】旅費計算書①</vt:lpstr>
      <vt:lpstr>【様式５】旅費計算書②</vt:lpstr>
      <vt:lpstr>【様式５】旅費計算書③</vt:lpstr>
      <vt:lpstr>【様式５】旅費計算書④</vt:lpstr>
      <vt:lpstr>【様式５】旅費計算書⑤</vt:lpstr>
      <vt:lpstr>【様式５】旅費計算書⑥</vt:lpstr>
      <vt:lpstr>【様式５】旅費計算書⑦</vt:lpstr>
      <vt:lpstr>【様式５】旅費計算書⑧</vt:lpstr>
      <vt:lpstr>【様式５】旅費計算書⑨</vt:lpstr>
      <vt:lpstr>【様式５】旅費計算書⑩</vt:lpstr>
      <vt:lpstr>【様式５】旅費計算書⑪</vt:lpstr>
      <vt:lpstr>【様式５】旅費計算書⑫</vt:lpstr>
      <vt:lpstr>【様式５】旅費計算書⑬</vt:lpstr>
      <vt:lpstr>【様式５】旅費計算書⑭</vt:lpstr>
      <vt:lpstr>【様式５】旅費計算書⑮</vt:lpstr>
      <vt:lpstr>【様式１】応募校調書!Print_Area</vt:lpstr>
      <vt:lpstr>【様式２】被派遣者略歴表!Print_Area</vt:lpstr>
      <vt:lpstr>【様式３】実施希望調書!Print_Area</vt:lpstr>
      <vt:lpstr>【様式４】経費計画書!Print_Area</vt:lpstr>
      <vt:lpstr>【様式５】旅費計算書①!Print_Area</vt:lpstr>
      <vt:lpstr>【様式５】旅費計算書②!Print_Area</vt:lpstr>
      <vt:lpstr>【様式５】旅費計算書③!Print_Area</vt:lpstr>
      <vt:lpstr>【様式５】旅費計算書④!Print_Area</vt:lpstr>
      <vt:lpstr>【様式５】旅費計算書⑥!Print_Area</vt:lpstr>
      <vt:lpstr>【様式５】旅費計算書⑦!Print_Area</vt:lpstr>
      <vt:lpstr>【様式５】旅費計算書⑧!Print_Area</vt:lpstr>
      <vt:lpstr>【様式５】旅費計算書⑩!Print_Area</vt:lpstr>
      <vt:lpstr>【様式５】旅費計算書⑪!Print_Area</vt:lpstr>
      <vt:lpstr>【様式５】旅費計算書⑫!Print_Area</vt:lpstr>
      <vt:lpstr>【様式５】旅費計算書⑭!Print_Area</vt:lpstr>
      <vt:lpstr>【様式５】旅費計算書⑮!Print_Area</vt:lpstr>
      <vt:lpstr>【様式３】実施希望調書!Print_Titles</vt:lpstr>
      <vt:lpstr>【様式４】経費計画書!Print_Titles</vt:lpstr>
      <vt:lpstr>その他</vt:lpstr>
      <vt:lpstr>その他の場合</vt:lpstr>
      <vt:lpstr>メディア芸術</vt:lpstr>
      <vt:lpstr>移動拠点</vt:lpstr>
      <vt:lpstr>演劇</vt:lpstr>
      <vt:lpstr>音楽</vt:lpstr>
      <vt:lpstr>会場</vt:lpstr>
      <vt:lpstr>学級単位</vt:lpstr>
      <vt:lpstr>学年単位</vt:lpstr>
      <vt:lpstr>教科の位置付け</vt:lpstr>
      <vt:lpstr>教科名</vt:lpstr>
      <vt:lpstr>月</vt:lpstr>
      <vt:lpstr>交通機関名</vt:lpstr>
      <vt:lpstr>講師</vt:lpstr>
      <vt:lpstr>講師関係</vt:lpstr>
      <vt:lpstr>実技</vt:lpstr>
      <vt:lpstr>謝金単価</vt:lpstr>
      <vt:lpstr>従事A</vt:lpstr>
      <vt:lpstr>従事B</vt:lpstr>
      <vt:lpstr>従事C</vt:lpstr>
      <vt:lpstr>諸雑費</vt:lpstr>
      <vt:lpstr>生活文化</vt:lpstr>
      <vt:lpstr>生徒単位</vt:lpstr>
      <vt:lpstr>大項目</vt:lpstr>
      <vt:lpstr>大衆芸能</vt:lpstr>
      <vt:lpstr>単労</vt:lpstr>
      <vt:lpstr>伝統芸能</vt:lpstr>
      <vt:lpstr>都道府県1</vt:lpstr>
      <vt:lpstr>特別活動名</vt:lpstr>
      <vt:lpstr>日</vt:lpstr>
      <vt:lpstr>被派遣者</vt:lpstr>
      <vt:lpstr>美術</vt:lpstr>
      <vt:lpstr>舞踊</vt:lpstr>
      <vt:lpstr>文学</vt:lpstr>
      <vt:lpstr>補助者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kodomo016</dc:creator>
  <cp:lastModifiedBy>019106</cp:lastModifiedBy>
  <cp:lastPrinted>2023-11-14T10:08:38Z</cp:lastPrinted>
  <dcterms:created xsi:type="dcterms:W3CDTF">2022-08-12T00:59:42Z</dcterms:created>
  <dcterms:modified xsi:type="dcterms:W3CDTF">2024-08-30T06:12:59Z</dcterms:modified>
</cp:coreProperties>
</file>