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M3" i="15"/>
  <c r="AN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<sst xmlns="http://schemas.openxmlformats.org/spreadsheetml/2006/main" count="1465" uniqueCount="624">
  <si>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</si>
  <si>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</si>
  <si>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</si>
  <si>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</si>
  <si>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</si>
  <si>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</si>
  <si>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</si>
  <si>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</si>
  <si>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</si>
  <si>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</si>
  <si>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</si>
  <si>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</si>
  <si>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</si>
  <si>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</si>
  <si>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</si>
  <si>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</si>
  <si>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</si>
  <si>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</si>
  <si>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</si>
  <si>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</si>
  <si>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</si>
  <si>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</si>
  <si>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</si>
  <si>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</si>
  <si>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</si>
  <si>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</si>
  <si>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</si>
  <si>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</si>
  <si>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</si>
  <si>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</si>
  <si>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</si>
  <si>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</si>
  <si>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</si>
  <si>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</si>
  <si>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</si>
  <si>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</si>
  <si>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</si>
  <si>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</si>
  <si>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</si>
  <si>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</si>
  <si>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</si>
  <si>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</si>
  <si>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</si>
  <si>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</si>
  <si>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</si>
  <si>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</si>
  <si>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</si>
  <si>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</si>
  <si>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</si>
  <si>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</si>
  <si>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</si>
  <si>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</si>
  <si>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</si>
  <si>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</si>
  <si>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</si>
  <si>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</si>
  <si>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</si>
  <si>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</si>
  <si>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</si>
  <si>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</si>
  <si>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</si>
  <si>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</si>
  <si>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</si>
  <si>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</si>
  <si>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</si>
  <si>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</si>
  <si>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</si>
  <si>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</si>
  <si>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</si>
  <si>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</si>
  <si>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</si>
  <si>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</si>
  <si>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</si>
  <si>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</si>
  <si>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</si>
  <si>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</si>
  <si>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</si>
  <si>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</si>
  <si>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</si>
  <si>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</si>
  <si>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</si>
  <si>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</si>
  <si>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</si>
  <si>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</si>
  <si>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</si>
  <si>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</si>
  <si>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</si>
  <si>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</si>
  <si>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</si>
  <si>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</si>
  <si>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</si>
  <si>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</si>
  <si>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</si>
  <si>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</si>
  <si>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</si>
  <si>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</si>
  <si>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</si>
  <si>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</si>
  <si>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</si>
  <si>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</si>
  <si>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</si>
  <si>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</si>
  <si>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</si>
  <si>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</si>
  <si>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</si>
  <si>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</si>
  <si>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</si>
  <si>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</si>
  <si>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</si>
  <si>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</si>
  <si>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</si>
  <si>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</si>
  <si>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</si>
  <si>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</si>
  <si>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</si>
  <si>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</si>
  <si>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</si>
  <si>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</si>
  <si>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</si>
  <si>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</si>
  <si>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</si>
  <si>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</si>
  <si>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</si>
  <si>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</si>
  <si>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</si>
  <si>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</si>
  <si>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</si>
  <si>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</si>
  <si>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</si>
  <si>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</si>
  <si>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</si>
  <si>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</si>
  <si>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</si>
  <si>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</si>
  <si>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</si>
  <si>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</si>
  <si>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</si>
  <si>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</si>
  <si>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</si>
  <si>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</si>
  <si>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</si>
  <si>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</si>
  <si>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</si>
  <si>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</si>
  <si>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</si>
  <si>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</si>
  <si>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</si>
  <si>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</si>
  <si>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</si>
  <si>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</si>
  <si>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</si>
  <si>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</si>
  <si>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</si>
  <si>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</si>
  <si>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</si>
  <si>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</si>
  <si>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</si>
  <si>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</si>
  <si>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</si>
  <si>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</si>
  <si>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</si>
  <si>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</si>
  <si>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</si>
  <si>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</si>
  <si>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</si>
  <si>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</si>
  <si>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</si>
  <si>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</si>
  <si>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</si>
  <si>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</si>
  <si>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</si>
  <si>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</si>
  <si>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</si>
  <si>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</si>
  <si>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</si>
  <si>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</si>
  <si>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</si>
  <si>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</si>
  <si>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</si>
  <si>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</si>
  <si>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</si>
  <si>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</si>
  <si>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</si>
  <si>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</si>
  <si>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</si>
  <si>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</si>
  <si>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</si>
  <si>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</si>
  <si>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</si>
  <si>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</si>
  <si>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</si>
  <si>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</si>
  <si>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</si>
  <si>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</si>
  <si>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</si>
  <si>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</si>
  <si>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</si>
  <si>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</si>
  <si>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</si>
  <si>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</si>
  <si>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</si>
  <si>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</si>
  <si>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</si>
  <si>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</si>
  <si>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</si>
  <si>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</si>
  <si>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</si>
  <si>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</si>
  <si>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</si>
  <si>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</si>
  <si>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</si>
  <si>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</si>
  <si>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</si>
  <si>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</si>
  <si>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</si>
  <si>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</si>
  <si>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</si>
  <si>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</si>
  <si>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</si>
  <si>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</si>
  <si>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</si>
  <si>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</si>
  <si>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</si>
  <si>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</si>
  <si>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</si>
  <si>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</si>
  <si>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</si>
  <si>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</si>
  <si>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</si>
  <si>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</si>
  <si>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</si>
  <si>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</si>
  <si>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</si>
  <si>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</si>
  <si>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</si>
  <si>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</si>
  <si>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</si>
  <si>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</si>
  <si>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</si>
  <si>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</si>
  <si>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</si>
  <si>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</si>
  <si>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</si>
  <si>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</si>
  <si>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</si>
  <si>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</si>
  <si>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</si>
  <si>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</si>
  <si>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</si>
  <si>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</si>
  <si>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</si>
  <si>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</si>
  <si>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</si>
  <si>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</si>
  <si>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</si>
  <si>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</si>
  <si>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</si>
  <si>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</si>
  <si>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</si>
  <si>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</si>
  <si>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</si>
  <si>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</si>
  <si>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</si>
  <si>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</si>
  <si>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</si>
  <si>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</si>
  <si>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</si>
  <si>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</si>
  <si>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</si>
  <si>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</si>
  <si>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</si>
  <si>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</si>
  <si>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</si>
  <si>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</si>
  <si>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</si>
  <si>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</si>
  <si>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</si>
  <si>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</si>
  <si>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</si>
  <si>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</si>
  <si>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</si>
  <si>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</si>
  <si>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</si>
  <si>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</si>
  <si>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</si>
  <si>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</si>
  <si>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</si>
  <si>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</si>
  <si>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</si>
  <si>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</si>
  <si>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</si>
  <si>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</si>
  <si>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</si>
  <si>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</si>
  <si>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</si>
  <si>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</si>
  <si>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</si>
  <si>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</si>
  <si>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</si>
  <si>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</si>
  <si>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</si>
  <si>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</si>
  <si>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</si>
  <si>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</si>
  <si>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</si>
  <si>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</si>
  <si>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</si>
  <si>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</si>
  <si>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</si>
  <si>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</si>
  <si>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</si>
  <si>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</si>
  <si>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</si>
  <si>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</si>
  <si>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</si>
  <si>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</si>
  <si>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</si>
  <si>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</si>
  <si>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</si>
  <si>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</si>
  <si>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</si>
  <si>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</si>
  <si>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</si>
  <si>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</si>
  <si>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</si>
  <si>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</si>
  <si>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</si>
  <si>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</si>
  <si>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</si>
  <si>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</si>
  <si>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</si>
  <si>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</si>
  <si>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</si>
  <si>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</si>
  <si>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</si>
  <si>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</si>
  <si>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</si>
  <si>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</si>
  <si>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</si>
  <si>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</si>
  <si>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</si>
  <si>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</si>
  <si>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</si>
  <si>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</si>
  <si>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</si>
  <si>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</si>
  <si>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</si>
  <si>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</si>
  <si>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</si>
  <si>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</si>
  <si>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</si>
  <si>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</si>
  <si>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</si>
  <si>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</si>
  <si>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</si>
  <si>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</si>
  <si>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</si>
  <si>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</si>
  <si>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</si>
  <si>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</si>
  <si>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</si>
  <si>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</si>
  <si>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</si>
  <si>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</si>
  <si>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</si>
  <si>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</si>
  <si>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</si>
  <si>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</si>
  <si>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</si>
  <si>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</si>
  <si>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</si>
  <si>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</si>
  <si>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</si>
  <si>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</si>
  <si>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</si>
  <si>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</si>
  <si>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</si>
  <si>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</si>
  <si>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</si>
  <si>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</si>
  <si>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</si>
  <si>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</si>
  <si>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</si>
  <si>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</si>
  <si>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</si>
  <si>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</si>
  <si>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</si>
  <si>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</si>
  <si>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</si>
  <si>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</si>
  <si>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</si>
  <si>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</si>
  <si>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</si>
  <si>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</si>
  <si>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</si>
  <si>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</si>
  <si>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</si>
  <si>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</si>
  <si>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</si>
  <si>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</si>
  <si>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</si>
  <si>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</si>
  <si>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</si>
  <si>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</si>
  <si>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</si>
  <si>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</si>
  <si>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</si>
  <si>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</si>
  <si>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</si>
  <si>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</si>
  <si>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</si>
  <si>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</si>
  <si>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</si>
  <si>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</si>
  <si>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</si>
  <si>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</si>
  <si>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</si>
  <si>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</si>
  <si>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</si>
  <si>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</si>
  <si>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</si>
  <si>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</si>
  <si>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</si>
  <si>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</si>
  <si>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</si>
  <si>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</si>
  <si>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</si>
  <si>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</si>
  <si>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</si>
  <si>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</si>
  <si>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</si>
  <si>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</si>
  <si>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</si>
  <si>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</si>
  <si>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</si>
  <si>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</si>
  <si>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</si>
  <si>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</si>
  <si>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</si>
  <si>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</si>
  <si>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</si>
  <si>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</si>
  <si>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</si>
  <si>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</si>
  <si>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</si>
  <si>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</si>
  <si>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</si>
  <si>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</si>
  <si>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</si>
  <si>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</si>
  <si>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</si>
  <si>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</si>
  <si>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</si>
  <si>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</si>
  <si>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</si>
  <si>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</si>
  <si>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</si>
  <si>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</si>
  <si>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</si>
  <si>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</si>
  <si>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</si>
  <si>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</si>
  <si>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</si>
  <si>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</si>
  <si>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</si>
  <si>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</si>
  <si>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</si>
  <si>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</si>
  <si>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</si>
  <si>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</si>
  <si>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</si>
  <si>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</si>
  <si>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</si>
  <si>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</si>
  <si>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</si>
  <si>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</si>
  <si>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</si>
  <si>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</si>
  <si>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</si>
  <si>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</si>
  <si>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</si>
  <si>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</si>
  <si>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</si>
  <si>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</si>
  <si>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</si>
  <si>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</si>
  <si>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</si>
  <si>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</si>
  <si>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</si>
  <si>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</si>
  <si>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</si>
  <si>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</si>
  <si>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</si>
  <si>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</si>
  <si>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</si>
  <si>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</si>
  <si>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</si>
  <si>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</si>
  <si>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</si>
  <si>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</si>
  <si>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</si>
  <si>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</si>
  <si>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</si>
  <si>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</si>
  <si>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</si>
  <si>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</si>
  <si>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</si>
  <si>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</si>
  <si>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</si>
  <si>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</si>
  <si>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</si>
  <si>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</si>
  <si>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</si>
  <si>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</si>
  <si>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</si>
  <si>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</si>
  <si>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</si>
  <si>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</si>
  <si>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</si>
  <si>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</si>
  <si>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</si>
  <si>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</si>
  <si>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</si>
  <si>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</si>
  <si>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</si>
  <si>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</si>
  <si>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</si>
  <si>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</si>
  <si>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</si>
  <si>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</si>
  <si>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</si>
  <si>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</si>
  <si>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</si>
  <si>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</si>
  <si>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</si>
  <si>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</si>
  <si>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</si>
  <si>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</si>
  <si>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</si>
  <si>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</si>
  <si>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</si>
  <si>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</si>
  <si>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</si>
  <si>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</si>
  <si>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</si>
  <si>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</si>
  <si>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</si>
  <si>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</si>
  <si>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</si>
  <si>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</si>
  <si>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</si>
  <si>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</si>
  <si>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</si>
  <si>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</si>
  <si>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</si>
  <si>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</si>
  <si>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</si>
  <si>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</si>
  <si>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</si>
  <si>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</si>
  <si>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</si>
  <si>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</si>
  <si>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</si>
  <si>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</si>
  <si>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</si>
  <si>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</si>
  <si>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</si>
  <si>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</si>
  <si>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</si>
  <si>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</si>
  <si>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</si>
  <si>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</si>
  <si>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</si>
  <si>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</si>
  <si>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</si>
  <si>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</si>
  <si>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</si>
  <si>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</si>
  <si>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</si>
  <si>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</si>
  <si>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</si>
  <si>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</si>
  <si>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</si>
  <si>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</si>
  <si>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</si>
  <si>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</si>
  <si>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</si>
  <si>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</si>
  <si>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</si>
  <si>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</si>
  <si>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</si>
  <si>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</si>
  <si>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</si>
  <si>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</si>
  <si>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</si>
  <si>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</si>
  <si>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</si>
  <si>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</si>
  <si>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</si>
  <si>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</si>
  <si>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</si>
  <si>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</si>
  <si>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</si>
  <si>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</si>
  <si>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</si>
  <si>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</si>
  <si>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</si>
  <si>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</si>
  <si>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</si>
  <si>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</si>
  <si>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</si>
  <si>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</si>
  <si>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</si>
  <si>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</si>
  <si>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</si>
  <si>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不可</t>
  </si>
  <si>
    <t>使わない</t>
  </si>
  <si>
    <t>なし</t>
  </si>
  <si>
    <t>不要</t>
  </si>
  <si>
    <t>応相談</t>
  </si>
  <si>
    <t>ハイエース</t>
  </si>
  <si>
    <t>一般的な体育館であれば可能です。</t>
    <rPh sb="0" eb="3">
      <t>イッパn</t>
    </rPh>
    <rPh sb="4" eb="7">
      <t>タイイク</t>
    </rPh>
    <rPh sb="11" eb="13">
      <t>カノウ</t>
    </rPh>
    <phoneticPr fontId="1"/>
  </si>
  <si>
    <t>本公演デジタルアート体験の時間は、45分の授業時間あたり、最大40名程度ずつに分けて体育館で実施することになります。クラス分けの相談をさせてください。</t>
    <phoneticPr fontId="1"/>
  </si>
  <si>
    <t>プロジェクターを使うため暗転が重要ですが、完全暗転でなくともできる場合がありますのでご相談ください。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</si>
</sst>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37406"/>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21859</xdr:rowOff>
    </xdr:from>
    <xdr:to>
      <xdr:col>9</xdr:col>
      <xdr:colOff>197929</xdr:colOff>
      <xdr:row>76</xdr:row>
      <xdr:rowOff>52983</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84807"/>
          <a:ext cx="5158118" cy="273742"/>
          <a:chOff x="1076477" y="14926686"/>
          <a:chExt cx="4160761" cy="328474"/>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6686"/>
            <a:ext cx="1056317" cy="32847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32929"/>
          <a:ext cx="827858" cy="2025610"/>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 </a:t>
            </a:r>
            <a:r>
              <a:rPr kumimoji="1" lang="ja-JP" altLang="en-US" sz="1100" b="1"/>
              <a:t>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3286084"/>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82455"/>
          <a:ext cx="873573" cy="644862"/>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3279182"/>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3279182"/>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3279182"/>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2552266"/>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1821126"/>
          <a:ext cx="4553494"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1421253"/>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67187" y="20998465"/>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20406863"/>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20416525"/>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20490192"/>
          <a:ext cx="2862931" cy="13297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G68" sqref="G68"/>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106</v>
      </c>
      <c r="D2" s="27" t="s">
        <v>5</v>
      </c>
      <c r="E2" s="29" t="str">
        <f>VLOOKUP($C$2,'R7_制作団体一覧'!A:H,2,FALSE)</f>
        <v>メディア芸術</v>
      </c>
      <c r="F2" s="26" t="s">
        <v>2</v>
      </c>
      <c r="G2" s="30" t="str">
        <f>VLOOKUP($C$2,'R7_制作団体一覧'!A:H,3,FALSE)</f>
        <v>メディアアート等</v>
      </c>
      <c r="H2" s="27" t="s">
        <v>20</v>
      </c>
      <c r="I2" s="29" t="str">
        <f>VLOOKUP($C$2,'R7_制作団体一覧'!A:H,5,FALSE)</f>
        <v>A区分</v>
      </c>
      <c r="J2" s="27" t="s">
        <v>3</v>
      </c>
      <c r="K2" s="29" t="str">
        <f>VLOOKUP($C$2,'R7_制作団体一覧'!A:H,6,FALSE)</f>
        <v>A</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WOW</v>
      </c>
      <c r="D3" s="97"/>
      <c r="E3" s="97"/>
      <c r="F3" s="97"/>
      <c r="G3" s="27" t="s">
        <v>4</v>
      </c>
      <c r="H3" s="98" t="str">
        <f>VLOOKUP($C$2,'R7_制作団体一覧'!A:H,7,FALSE)</f>
        <v>ワウ株式会社</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30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10</v>
      </c>
      <c r="G10" s="51" t="s">
        <v>40</v>
      </c>
      <c r="H10" s="52" t="s">
        <v>42</v>
      </c>
      <c r="I10" s="53">
        <v>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615</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1.2</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616</v>
      </c>
      <c r="F15" s="129"/>
      <c r="G15" s="132" t="s">
        <v>48</v>
      </c>
      <c r="H15" s="133"/>
      <c r="I15" s="133"/>
      <c r="J15" s="120" t="s">
        <v>617</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618</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619</v>
      </c>
      <c r="F17" s="124"/>
      <c r="G17" s="138" t="s">
        <v>53</v>
      </c>
      <c r="H17" s="139"/>
      <c r="I17" s="139"/>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620</v>
      </c>
      <c r="F18" s="141"/>
      <c r="G18" s="44" t="s">
        <v>56</v>
      </c>
      <c r="H18" s="45">
        <v>3</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1.9</v>
      </c>
      <c r="G19" s="63" t="s">
        <v>40</v>
      </c>
      <c r="H19" s="64" t="s">
        <v>55</v>
      </c>
      <c r="I19" s="62">
        <v>5.3</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621</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618</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622</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 customHeight="1" x14ac:dyDescent="0.15">
      <c r="B34" s="41">
        <v>2</v>
      </c>
      <c r="C34" s="169" t="s">
        <v>623</v>
      </c>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5" t="s">
        <v>9</v>
      </c>
      <c r="C55" s="175"/>
      <c r="D55" s="175"/>
      <c r="E55" s="175"/>
      <c r="F55" s="38" t="s">
        <v>6</v>
      </c>
      <c r="G55" s="176">
        <f>F13</f>
        <v>1.2</v>
      </c>
      <c r="H55" s="177"/>
      <c r="I55" s="20" t="s">
        <v>7</v>
      </c>
      <c r="J55" s="176">
        <f>I13</f>
        <v>1.8</v>
      </c>
      <c r="K55" s="177"/>
      <c r="L55" s="19"/>
      <c r="M55" s="32"/>
      <c r="W55" s="32"/>
      <c r="X55" s="32"/>
      <c r="Y55" s="32"/>
    </row>
    <row r="56" spans="1:26" ht="17.100000000000001" customHeight="1" x14ac:dyDescent="0.15">
      <c r="A56" s="19"/>
      <c r="B56" s="172" t="s">
        <v>8</v>
      </c>
      <c r="C56" s="172"/>
      <c r="D56" s="172"/>
      <c r="E56" s="172"/>
      <c r="F56" s="172"/>
      <c r="G56" s="173" t="str">
        <f>E17</f>
        <v>応相談</v>
      </c>
      <c r="H56" s="173"/>
      <c r="I56" s="173"/>
      <c r="J56" s="173"/>
      <c r="K56" s="173"/>
      <c r="L56" s="19"/>
      <c r="M56" s="32"/>
      <c r="W56" s="32"/>
      <c r="X56" s="32"/>
      <c r="Y56" s="32"/>
    </row>
    <row r="57" spans="1:26" ht="17.100000000000001" customHeight="1" x14ac:dyDescent="0.15">
      <c r="A57" s="19"/>
      <c r="B57" s="172" t="s">
        <v>12</v>
      </c>
      <c r="C57" s="172"/>
      <c r="D57" s="172"/>
      <c r="E57" s="172"/>
      <c r="F57" s="172"/>
      <c r="G57" s="173">
        <f>J17</f>
        <v>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7.100000000000001" customHeight="1" x14ac:dyDescent="0.15">
      <c r="A56" s="19"/>
      <c r="B56" s="172" t="s">
        <v>8</v>
      </c>
      <c r="C56" s="172"/>
      <c r="D56" s="172"/>
      <c r="E56" s="172"/>
      <c r="F56" s="172"/>
      <c r="G56" s="173" t="str">
        <f>E17</f>
        <v>必須</v>
      </c>
      <c r="H56" s="173"/>
      <c r="I56" s="173"/>
      <c r="J56" s="173"/>
      <c r="K56" s="173"/>
      <c r="L56" s="19"/>
      <c r="M56" s="32"/>
      <c r="W56" s="32"/>
      <c r="X56" s="32"/>
      <c r="Y56" s="32"/>
    </row>
    <row r="57" spans="1:26" ht="17.100000000000001"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ColWidth="8.875" defaultRowHeight="13.5" x14ac:dyDescent="0.15"/>
  <cols>
    <col min="6" max="6" width="17.125" bestFit="1" customWidth="1"/>
    <col min="7" max="7" width="31.62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A010</v>
      </c>
      <c r="B3" s="71" t="str">
        <f>①会場条件に係るヒアリングシート!E2</f>
        <v>メディア芸術</v>
      </c>
      <c r="C3" s="71" t="str">
        <f>①会場条件に係るヒアリングシート!G2</f>
        <v>メディアアート等</v>
      </c>
      <c r="D3" s="71" t="str">
        <f>①会場条件に係るヒアリングシート!I2</f>
        <v>A区分</v>
      </c>
      <c r="E3" s="71" t="str">
        <f>①会場条件に係るヒアリングシート!K2</f>
        <v>A</v>
      </c>
      <c r="F3" s="71" t="str">
        <f>①会場条件に係るヒアリングシート!C3</f>
        <v>WOW</v>
      </c>
      <c r="G3" s="71" t="str">
        <f>①会場条件に係るヒアリングシート!H3</f>
        <v>ワウ株式会社</v>
      </c>
      <c r="H3" s="71" t="str">
        <f>①会場条件に係るヒアリングシート!E9</f>
        <v>制限なし</v>
      </c>
      <c r="I3" s="71">
        <f>①会場条件に係るヒアリングシート!J9</f>
        <v>30</v>
      </c>
      <c r="J3" s="71">
        <f>①会場条件に係るヒアリングシート!F10</f>
        <v>10</v>
      </c>
      <c r="K3" s="71">
        <f>①会場条件に係るヒアリングシート!I10</f>
        <v>6</v>
      </c>
      <c r="L3" s="71">
        <f>①会場条件に係るヒアリングシート!F11</f>
        <v>5</v>
      </c>
      <c r="M3" s="71" t="str">
        <f>①会場条件に係るヒアリングシート!F12</f>
        <v>可</v>
      </c>
      <c r="N3" s="71" t="str">
        <f>①会場条件に係るヒアリングシート!J12</f>
        <v>不可</v>
      </c>
      <c r="O3" s="71">
        <f>①会場条件に係るヒアリングシート!F13</f>
        <v>1.2</v>
      </c>
      <c r="P3" s="71">
        <f>①会場条件に係るヒアリングシート!I13</f>
        <v>1.8</v>
      </c>
      <c r="Q3" s="71" t="str">
        <f>①会場条件に係るヒアリングシート!E14</f>
        <v>完全暗転必須</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f>①会場条件に係るヒアリングシート!J17</f>
        <v>0</v>
      </c>
      <c r="X3" s="71" t="str">
        <f>①会場条件に係るヒアリングシート!E18</f>
        <v>ハイエース</v>
      </c>
      <c r="Y3" s="71">
        <f>①会場条件に係るヒアリングシート!H18</f>
        <v>3</v>
      </c>
      <c r="Z3" s="71">
        <f>①会場条件に係るヒアリングシート!F19</f>
        <v>1.9</v>
      </c>
      <c r="AA3" s="71">
        <f>①会場条件に係るヒアリングシート!I19</f>
        <v>5.3</v>
      </c>
      <c r="AB3" s="71" t="str">
        <f>①会場条件に係るヒアリングシート!E20</f>
        <v>一般的な体育館であれば可能です。</v>
      </c>
      <c r="AC3" s="71" t="str">
        <f>①会場条件に係るヒアリングシート!E25</f>
        <v>不要</v>
      </c>
      <c r="AD3" s="71">
        <f>①会場条件に係るヒアリングシート!E26</f>
        <v>0</v>
      </c>
      <c r="AE3" s="71" t="str">
        <f>①会場条件に係るヒアリングシート!C33</f>
        <v>本公演デジタルアート体験の時間は、45分の授業時間あたり、最大40名程度ずつに分けて体育館で実施することになります。クラス分けの相談をさせてください。</v>
      </c>
      <c r="AF3" s="71" t="str">
        <f>①会場条件に係るヒアリングシート!C34</f>
        <v>プロジェクターを使うため暗転が重要ですが、完全暗転でなくともできる場合がありますのでご相談ください。</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2024-12-11T07:22:07Z</dcterms:modified>
</cp:coreProperties>
</file>