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821"/>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<sst xmlns="http://schemas.openxmlformats.org/spreadsheetml/2006/main" count="1468" uniqueCount="624">
  <si>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</si>
  <si>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</si>
  <si>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</si>
  <si>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</si>
  <si>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</si>
  <si>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</si>
  <si>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</si>
  <si>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</si>
  <si>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</si>
  <si>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</si>
  <si>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</si>
  <si>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</si>
  <si>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</si>
  <si>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</si>
  <si>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</si>
  <si>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</si>
  <si>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</si>
  <si>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</si>
  <si>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</si>
  <si>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</si>
  <si>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</si>
  <si>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</si>
  <si>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</si>
  <si>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</si>
  <si>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</si>
  <si>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</si>
  <si>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</si>
  <si>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</si>
  <si>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</si>
  <si>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</si>
  <si>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</si>
  <si>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</si>
  <si>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</si>
  <si>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</si>
  <si>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</si>
  <si>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</si>
  <si>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</si>
  <si>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</si>
  <si>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</si>
  <si>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</si>
  <si>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</si>
  <si>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</si>
  <si>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</si>
  <si>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</si>
  <si>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</si>
  <si>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</si>
  <si>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</si>
  <si>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</si>
  <si>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</si>
  <si>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</si>
  <si>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</si>
  <si>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</si>
  <si>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</si>
  <si>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</si>
  <si>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</si>
  <si>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</si>
  <si>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</si>
  <si>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</si>
  <si>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</si>
  <si>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</si>
  <si>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</si>
  <si>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</si>
  <si>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</si>
  <si>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</si>
  <si>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</si>
  <si>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</si>
  <si>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</si>
  <si>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</si>
  <si>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</si>
  <si>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</si>
  <si>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</si>
  <si>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</si>
  <si>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</si>
  <si>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</si>
  <si>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</si>
  <si>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</si>
  <si>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</si>
  <si>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</si>
  <si>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</si>
  <si>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</si>
  <si>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</si>
  <si>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</si>
  <si>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</si>
  <si>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</si>
  <si>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</si>
  <si>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</si>
  <si>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</si>
  <si>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</si>
  <si>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</si>
  <si>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</si>
  <si>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</si>
  <si>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</si>
  <si>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</si>
  <si>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</si>
  <si>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</si>
  <si>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</si>
  <si>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</si>
  <si>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</si>
  <si>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</si>
  <si>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</si>
  <si>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</si>
  <si>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</si>
  <si>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</si>
  <si>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</si>
  <si>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</si>
  <si>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</si>
  <si>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</si>
  <si>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</si>
  <si>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</si>
  <si>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</si>
  <si>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</si>
  <si>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</si>
  <si>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</si>
  <si>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</si>
  <si>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</si>
  <si>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</si>
  <si>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</si>
  <si>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</si>
  <si>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</si>
  <si>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</si>
  <si>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</si>
  <si>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</si>
  <si>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</si>
  <si>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</si>
  <si>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</si>
  <si>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</si>
  <si>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</si>
  <si>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</si>
  <si>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</si>
  <si>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</si>
  <si>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</si>
  <si>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</si>
  <si>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</si>
  <si>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</si>
  <si>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</si>
  <si>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</si>
  <si>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</si>
  <si>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</si>
  <si>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</si>
  <si>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</si>
  <si>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</si>
  <si>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</si>
  <si>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</si>
  <si>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</si>
  <si>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</si>
  <si>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</si>
  <si>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</si>
  <si>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</si>
  <si>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</si>
  <si>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</si>
  <si>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</si>
  <si>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</si>
  <si>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</si>
  <si>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</si>
  <si>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</si>
  <si>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</si>
  <si>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</si>
  <si>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</si>
  <si>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</si>
  <si>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</si>
  <si>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</si>
  <si>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</si>
  <si>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</si>
  <si>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</si>
  <si>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</si>
  <si>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</si>
  <si>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</si>
  <si>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</si>
  <si>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</si>
  <si>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</si>
  <si>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</si>
  <si>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</si>
  <si>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</si>
  <si>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</si>
  <si>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</si>
  <si>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</si>
  <si>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</si>
  <si>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</si>
  <si>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</si>
  <si>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</si>
  <si>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</si>
  <si>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</si>
  <si>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</si>
  <si>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</si>
  <si>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</si>
  <si>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</si>
  <si>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</si>
  <si>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</si>
  <si>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</si>
  <si>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</si>
  <si>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</si>
  <si>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</si>
  <si>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</si>
  <si>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</si>
  <si>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</si>
  <si>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</si>
  <si>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</si>
  <si>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</si>
  <si>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</si>
  <si>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</si>
  <si>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</si>
  <si>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</si>
  <si>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</si>
  <si>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</si>
  <si>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</si>
  <si>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</si>
  <si>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</si>
  <si>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</si>
  <si>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</si>
  <si>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</si>
  <si>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</si>
  <si>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</si>
  <si>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</si>
  <si>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</si>
  <si>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</si>
  <si>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</si>
  <si>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</si>
  <si>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</si>
  <si>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</si>
  <si>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</si>
  <si>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</si>
  <si>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</si>
  <si>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</si>
  <si>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</si>
  <si>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</si>
  <si>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</si>
  <si>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</si>
  <si>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</si>
  <si>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</si>
  <si>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</si>
  <si>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</si>
  <si>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</si>
  <si>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</si>
  <si>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</si>
  <si>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</si>
  <si>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</si>
  <si>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</si>
  <si>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</si>
  <si>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</si>
  <si>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</si>
  <si>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</si>
  <si>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</si>
  <si>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</si>
  <si>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</si>
  <si>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</si>
  <si>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</si>
  <si>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</si>
  <si>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</si>
  <si>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</si>
  <si>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</si>
  <si>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</si>
  <si>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</si>
  <si>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</si>
  <si>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</si>
  <si>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</si>
  <si>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</si>
  <si>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</si>
  <si>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</si>
  <si>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</si>
  <si>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</si>
  <si>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</si>
  <si>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</si>
  <si>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</si>
  <si>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</si>
  <si>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</si>
  <si>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</si>
  <si>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</si>
  <si>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</si>
  <si>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</si>
  <si>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</si>
  <si>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</si>
  <si>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</si>
  <si>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</si>
  <si>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</si>
  <si>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</si>
  <si>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</si>
  <si>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</si>
  <si>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</si>
  <si>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</si>
  <si>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</si>
  <si>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</si>
  <si>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</si>
  <si>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</si>
  <si>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</si>
  <si>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</si>
  <si>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</si>
  <si>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</si>
  <si>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</si>
  <si>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</si>
  <si>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</si>
  <si>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</si>
  <si>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</si>
  <si>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</si>
  <si>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</si>
  <si>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</si>
  <si>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</si>
  <si>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</si>
  <si>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</si>
  <si>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</si>
  <si>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</si>
  <si>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</si>
  <si>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</si>
  <si>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</si>
  <si>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</si>
  <si>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</si>
  <si>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</si>
  <si>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</si>
  <si>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</si>
  <si>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</si>
  <si>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</si>
  <si>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</si>
  <si>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</si>
  <si>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</si>
  <si>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</si>
  <si>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</si>
  <si>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</si>
  <si>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</si>
  <si>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</si>
  <si>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</si>
  <si>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</si>
  <si>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</si>
  <si>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</si>
  <si>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</si>
  <si>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</si>
  <si>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</si>
  <si>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</si>
  <si>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</si>
  <si>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</si>
  <si>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</si>
  <si>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</si>
  <si>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</si>
  <si>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</si>
  <si>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</si>
  <si>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</si>
  <si>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</si>
  <si>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</si>
  <si>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</si>
  <si>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</si>
  <si>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</si>
  <si>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</si>
  <si>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</si>
  <si>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</si>
  <si>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</si>
  <si>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</si>
  <si>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</si>
  <si>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</si>
  <si>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</si>
  <si>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</si>
  <si>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</si>
  <si>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</si>
  <si>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</si>
  <si>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</si>
  <si>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</si>
  <si>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</si>
  <si>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</si>
  <si>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</si>
  <si>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</si>
  <si>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</si>
  <si>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</si>
  <si>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</si>
  <si>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</si>
  <si>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</si>
  <si>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</si>
  <si>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</si>
  <si>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</si>
  <si>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</si>
  <si>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</si>
  <si>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</si>
  <si>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</si>
  <si>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</si>
  <si>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</si>
  <si>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</si>
  <si>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</si>
  <si>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</si>
  <si>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</si>
  <si>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</si>
  <si>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</si>
  <si>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</si>
  <si>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</si>
  <si>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</si>
  <si>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</si>
  <si>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</si>
  <si>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</si>
  <si>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</si>
  <si>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</si>
  <si>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</si>
  <si>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</si>
  <si>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</si>
  <si>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</si>
  <si>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</si>
  <si>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</si>
  <si>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</si>
  <si>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</si>
  <si>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</si>
  <si>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</si>
  <si>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</si>
  <si>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</si>
  <si>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</si>
  <si>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</si>
  <si>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</si>
  <si>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</si>
  <si>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</si>
  <si>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</si>
  <si>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</si>
  <si>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</si>
  <si>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</si>
  <si>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</si>
  <si>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</si>
  <si>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</si>
  <si>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</si>
  <si>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</si>
  <si>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</si>
  <si>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</si>
  <si>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</si>
  <si>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</si>
  <si>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</si>
  <si>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</si>
  <si>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</si>
  <si>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</si>
  <si>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</si>
  <si>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</si>
  <si>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</si>
  <si>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</si>
  <si>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</si>
  <si>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</si>
  <si>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</si>
  <si>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</si>
  <si>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</si>
  <si>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</si>
  <si>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</si>
  <si>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</si>
  <si>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</si>
  <si>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</si>
  <si>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</si>
  <si>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</si>
  <si>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</si>
  <si>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</si>
  <si>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</si>
  <si>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</si>
  <si>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</si>
  <si>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</si>
  <si>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</si>
  <si>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</si>
  <si>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</si>
  <si>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</si>
  <si>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</si>
  <si>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</si>
  <si>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</si>
  <si>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</si>
  <si>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</si>
  <si>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</si>
  <si>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</si>
  <si>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</si>
  <si>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</si>
  <si>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</si>
  <si>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</si>
  <si>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</si>
  <si>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</si>
  <si>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</si>
  <si>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</si>
  <si>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</si>
  <si>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</si>
  <si>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</si>
  <si>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</si>
  <si>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</si>
  <si>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</si>
  <si>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</si>
  <si>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</si>
  <si>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</si>
  <si>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</si>
  <si>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</si>
  <si>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</si>
  <si>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</si>
  <si>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</si>
  <si>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</si>
  <si>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</si>
  <si>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</si>
  <si>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</si>
  <si>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</si>
  <si>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</si>
  <si>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</si>
  <si>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</si>
  <si>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</si>
  <si>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</si>
  <si>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</si>
  <si>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</si>
  <si>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</si>
  <si>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</si>
  <si>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</si>
  <si>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</si>
  <si>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</si>
  <si>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</si>
  <si>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</si>
  <si>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</si>
  <si>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</si>
  <si>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</si>
  <si>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</si>
  <si>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</si>
  <si>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</si>
  <si>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</si>
  <si>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</si>
  <si>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</si>
  <si>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</si>
  <si>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</si>
  <si>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</si>
  <si>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</si>
  <si>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</si>
  <si>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</si>
  <si>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</si>
  <si>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</si>
  <si>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</si>
  <si>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</si>
  <si>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</si>
  <si>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</si>
  <si>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</si>
  <si>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</si>
  <si>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</si>
  <si>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</si>
  <si>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</si>
  <si>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</si>
  <si>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</si>
  <si>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</si>
  <si>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</si>
  <si>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</si>
  <si>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</si>
  <si>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</si>
  <si>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</si>
  <si>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</si>
  <si>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</si>
  <si>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</si>
  <si>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</si>
  <si>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</si>
  <si>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</si>
  <si>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</si>
  <si>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</si>
  <si>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</si>
  <si>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</si>
  <si>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</si>
  <si>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</si>
  <si>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</si>
  <si>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</si>
  <si>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</si>
  <si>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</si>
  <si>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</si>
  <si>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</si>
  <si>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</si>
  <si>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</si>
  <si>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</si>
  <si>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</si>
  <si>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</si>
  <si>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</si>
  <si>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</si>
  <si>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</si>
  <si>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</si>
  <si>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</si>
  <si>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</si>
  <si>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</si>
  <si>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</si>
  <si>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</si>
  <si>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</si>
  <si>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</si>
  <si>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</si>
  <si>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</si>
  <si>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</si>
  <si>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</si>
  <si>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</si>
  <si>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</si>
  <si>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</si>
  <si>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</si>
  <si>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</si>
  <si>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</si>
  <si>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</si>
  <si>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</si>
  <si>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</si>
  <si>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</si>
  <si>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</si>
  <si>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</si>
  <si>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</si>
  <si>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</si>
  <si>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</si>
  <si>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</si>
  <si>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</si>
  <si>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</si>
  <si>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</si>
  <si>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</si>
  <si>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</si>
  <si>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</si>
  <si>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</si>
  <si>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</si>
  <si>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</si>
  <si>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</si>
  <si>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</si>
  <si>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</si>
  <si>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</si>
  <si>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</si>
  <si>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</si>
  <si>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</si>
  <si>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</si>
  <si>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</si>
  <si>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</si>
  <si>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</si>
  <si>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</si>
  <si>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</si>
  <si>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</si>
  <si>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</si>
  <si>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</si>
  <si>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</si>
  <si>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</si>
  <si>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</si>
  <si>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</si>
  <si>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</si>
  <si>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</si>
  <si>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</si>
  <si>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rPh sb="0" eb="2">
      <t>セイゲン</t>
    </rPh>
    <phoneticPr fontId="1"/>
  </si>
  <si>
    <t>不可</t>
  </si>
  <si>
    <t>可</t>
  </si>
  <si>
    <t>不要</t>
  </si>
  <si>
    <t>使わない</t>
  </si>
  <si>
    <t>応相談</t>
    <rPh sb="0" eb="3">
      <t>オウソウダン</t>
    </rPh>
    <phoneticPr fontId="1"/>
  </si>
  <si>
    <t>トラック横付け不可の場合、想定される搬入経路の地図や写真をお送りください</t>
    <rPh sb="4" eb="6">
      <t>ヨコヅ</t>
    </rPh>
    <rPh sb="7" eb="9">
      <t>フカ</t>
    </rPh>
    <rPh sb="10" eb="12">
      <t>バアイ</t>
    </rPh>
    <rPh sb="13" eb="15">
      <t>ソウテイ</t>
    </rPh>
    <rPh sb="18" eb="22">
      <t>ハンニュウケイロ</t>
    </rPh>
    <rPh sb="23" eb="25">
      <t>チズ</t>
    </rPh>
    <rPh sb="26" eb="28">
      <t>シャシン</t>
    </rPh>
    <rPh sb="30" eb="31">
      <t>オク</t>
    </rPh>
    <phoneticPr fontId="1"/>
  </si>
  <si>
    <t>中型トラック(2t)1台の他、ハイエース2台の機材車あり。
駐車場の確保をお願いいたします。</t>
    <rPh sb="11" eb="12">
      <t>ダイ</t>
    </rPh>
    <rPh sb="13" eb="14">
      <t>ホカ</t>
    </rPh>
    <rPh sb="21" eb="22">
      <t>ダイ</t>
    </rPh>
    <rPh sb="23" eb="25">
      <t>キザイ</t>
    </rPh>
    <rPh sb="25" eb="26">
      <t>シャ</t>
    </rPh>
    <rPh sb="30" eb="33">
      <t>チュウシャジョウ</t>
    </rPh>
    <rPh sb="34" eb="36">
      <t>カクホ</t>
    </rPh>
    <rPh sb="38" eb="39">
      <t>ネガ</t>
    </rPh>
    <phoneticPr fontId="1"/>
  </si>
  <si>
    <t>演奏者は大型バス2台で伺います。敷地内もしくは周辺道路での乗降をします。</t>
    <rPh sb="0" eb="3">
      <t>エンソウシャ</t>
    </rPh>
    <rPh sb="4" eb="6">
      <t>オオガタ</t>
    </rPh>
    <rPh sb="9" eb="10">
      <t>ダイ</t>
    </rPh>
    <rPh sb="11" eb="12">
      <t>ウカガ</t>
    </rPh>
    <rPh sb="16" eb="19">
      <t>シキチナイ</t>
    </rPh>
    <rPh sb="23" eb="27">
      <t>シュウヘンドウロ</t>
    </rPh>
    <rPh sb="29" eb="31">
      <t>ジョウコウ</t>
    </rPh>
    <phoneticPr fontId="1"/>
  </si>
  <si>
    <t>20～30名利用の控室を2部屋、1名利用の控室を1部屋ご用意をお願いいたします。</t>
    <rPh sb="5" eb="6">
      <t>メイ</t>
    </rPh>
    <rPh sb="6" eb="8">
      <t>リヨウ</t>
    </rPh>
    <rPh sb="9" eb="11">
      <t>ヒカエシツ</t>
    </rPh>
    <rPh sb="13" eb="15">
      <t>ヘヤ</t>
    </rPh>
    <rPh sb="17" eb="18">
      <t>メイ</t>
    </rPh>
    <rPh sb="18" eb="20">
      <t>リヨウ</t>
    </rPh>
    <rPh sb="21" eb="23">
      <t>ヒカエシツ</t>
    </rPh>
    <rPh sb="25" eb="27">
      <t>ヘヤ</t>
    </rPh>
    <rPh sb="28" eb="30">
      <t>ヨウイ</t>
    </rPh>
    <rPh sb="32" eb="33">
      <t>ネガ</t>
    </rPh>
    <phoneticPr fontId="1"/>
  </si>
  <si>
    <t>トラックの位置は会場横でも問題ありません。</t>
    <rPh sb="5" eb="7">
      <t>イチ</t>
    </rPh>
    <rPh sb="8" eb="11">
      <t>カイジョウヨコ</t>
    </rPh>
    <rPh sb="13" eb="15">
      <t>モンダイ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</si>
</sst>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xdr:col>
      <xdr:colOff>419099</xdr:colOff>
      <xdr:row>68</xdr:row>
      <xdr:rowOff>149529</xdr:rowOff>
    </xdr:from>
    <xdr:to>
      <xdr:col>10</xdr:col>
      <xdr:colOff>542924</xdr:colOff>
      <xdr:row>77</xdr:row>
      <xdr:rowOff>125338</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600074" y="22533279"/>
          <a:ext cx="6810375" cy="194748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466726</xdr:colOff>
      <xdr:row>75</xdr:row>
      <xdr:rowOff>7393</xdr:rowOff>
    </xdr:from>
    <xdr:to>
      <xdr:col>10</xdr:col>
      <xdr:colOff>571500</xdr:colOff>
      <xdr:row>76</xdr:row>
      <xdr:rowOff>190500</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664415" y="24179327"/>
          <a:ext cx="7545057" cy="425725"/>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18</a:t>
            </a:r>
            <a:r>
              <a:rPr kumimoji="1" lang="ja-JP" altLang="en-US" sz="1100" b="1"/>
              <a:t>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10</a:t>
            </a:r>
            <a:r>
              <a:rPr kumimoji="1" lang="ja-JP" altLang="en-US" sz="1100" b="1"/>
              <a:t>ｍ</a:t>
            </a:r>
          </a:p>
        </xdr:txBody>
      </xdr:sp>
    </xdr:grpSp>
    <xdr:clientData/>
  </xdr:twoCellAnchor>
  <xdr:twoCellAnchor>
    <xdr:from>
      <xdr:col>1</xdr:col>
      <xdr:colOff>523875</xdr:colOff>
      <xdr:row>80</xdr:row>
      <xdr:rowOff>133048</xdr:rowOff>
    </xdr:from>
    <xdr:to>
      <xdr:col>10</xdr:col>
      <xdr:colOff>419100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704850" y="25117123"/>
          <a:ext cx="6581775"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4791441"/>
          <a:ext cx="873573" cy="644861"/>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8675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4</xdr:col>
      <xdr:colOff>447674</xdr:colOff>
      <xdr:row>60</xdr:row>
      <xdr:rowOff>110152</xdr:rowOff>
    </xdr:from>
    <xdr:ext cx="2390775" cy="1185248"/>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2857499" y="20684152"/>
          <a:ext cx="2390775" cy="11852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原則利用しない予定ですが、</a:t>
          </a:r>
          <a:endParaRPr kumimoji="1" lang="en-US" altLang="ja-JP" sz="1400"/>
        </a:p>
        <a:p>
          <a:r>
            <a:rPr kumimoji="1" lang="ja-JP" altLang="en-US" sz="1400"/>
            <a:t>鑑賞スペースが足りない場合は利用させて頂きフロア部分の利用を減らします。</a:t>
          </a:r>
          <a:endParaRPr kumimoji="1" lang="en-US" altLang="ja-JP" sz="14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2" zoomScale="106" zoomScaleNormal="106" zoomScaleSheetLayoutView="106" workbookViewId="0">
      <selection activeCell="C2" sqref="C2"/>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508</v>
      </c>
      <c r="D2" s="27" t="s">
        <v>5</v>
      </c>
      <c r="E2" s="29" t="str">
        <f>VLOOKUP($C$2,'R7_制作団体一覧'!A:H,2,FALSE)</f>
        <v>音楽</v>
      </c>
      <c r="F2" s="26" t="s">
        <v>2</v>
      </c>
      <c r="G2" s="30" t="str">
        <f>VLOOKUP($C$2,'R7_制作団体一覧'!A:H,3,FALSE)</f>
        <v>オーケストラ等</v>
      </c>
      <c r="H2" s="27" t="s">
        <v>20</v>
      </c>
      <c r="I2" s="29" t="str">
        <f>VLOOKUP($C$2,'R7_制作団体一覧'!A:H,5,FALSE)</f>
        <v>A区分</v>
      </c>
      <c r="J2" s="27" t="s">
        <v>3</v>
      </c>
      <c r="K2" s="29" t="str">
        <f>VLOOKUP($C$2,'R7_制作団体一覧'!A:H,6,FALSE)</f>
        <v>D</v>
      </c>
      <c r="L2" s="28"/>
      <c r="M2" s="43"/>
      <c r="N2" s="43"/>
      <c r="O2" s="43"/>
      <c r="P2" s="43"/>
      <c r="Q2" s="43"/>
      <c r="R2" s="43"/>
      <c r="S2" s="43"/>
      <c r="T2" s="43"/>
      <c r="U2" s="43"/>
      <c r="V2" s="43"/>
      <c r="W2" s="43"/>
      <c r="X2" s="43"/>
      <c r="Y2" s="43"/>
      <c r="Z2" s="43"/>
    </row>
    <row r="3" spans="1:26" ht="27.95" customHeight="1" x14ac:dyDescent="0.15">
      <c r="A3" s="28"/>
      <c r="B3" s="27" t="s">
        <v>1</v>
      </c>
      <c r="C3" s="161" t="str">
        <f>VLOOKUP($C$2,'R7_制作団体一覧'!A:H,8,FALSE)</f>
        <v>富士山静岡交響楽団</v>
      </c>
      <c r="D3" s="161"/>
      <c r="E3" s="161"/>
      <c r="F3" s="161"/>
      <c r="G3" s="27" t="s">
        <v>4</v>
      </c>
      <c r="H3" s="162" t="str">
        <f>VLOOKUP($C$2,'R7_制作団体一覧'!A:H,7,FALSE)</f>
        <v>公益財団法人富士山静岡交響楽団</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30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18</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613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615</v>
      </c>
      <c r="G12" s="173"/>
      <c r="H12" s="174" t="s">
        <v>45</v>
      </c>
      <c r="I12" s="175"/>
      <c r="J12" s="176" t="s">
        <v>614</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1.5</v>
      </c>
      <c r="G13" s="51" t="s">
        <v>40</v>
      </c>
      <c r="H13" s="49" t="s">
        <v>7</v>
      </c>
      <c r="I13" s="50">
        <v>1.8</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616</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617</v>
      </c>
      <c r="F15" s="152"/>
      <c r="G15" s="155" t="s">
        <v>48</v>
      </c>
      <c r="H15" s="156"/>
      <c r="I15" s="156"/>
      <c r="J15" s="144"/>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616</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t="s">
        <v>618</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1</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v>2.5</v>
      </c>
      <c r="G19" s="63" t="s">
        <v>40</v>
      </c>
      <c r="H19" s="64" t="s">
        <v>55</v>
      </c>
      <c r="I19" s="62">
        <v>7</v>
      </c>
      <c r="J19" s="133" t="s">
        <v>40</v>
      </c>
      <c r="K19" s="134"/>
      <c r="L19" s="23"/>
      <c r="M19" s="43"/>
      <c r="N19" s="43"/>
      <c r="O19" s="43"/>
      <c r="P19" s="43"/>
      <c r="Q19" s="43"/>
      <c r="R19" s="43"/>
      <c r="S19" s="43"/>
      <c r="T19" s="43"/>
      <c r="U19" s="43"/>
      <c r="V19" s="43"/>
      <c r="W19" s="43"/>
      <c r="X19" s="43"/>
      <c r="Y19" s="43"/>
      <c r="Z19" s="43"/>
    </row>
    <row r="20" spans="1:26" ht="51" customHeight="1" x14ac:dyDescent="0.15">
      <c r="A20" s="23"/>
      <c r="B20" s="130" t="s">
        <v>461</v>
      </c>
      <c r="C20" s="131"/>
      <c r="D20" s="132"/>
      <c r="E20" s="138" t="s">
        <v>620</v>
      </c>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t="s">
        <v>619</v>
      </c>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t="s">
        <v>621</v>
      </c>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t="s">
        <v>622</v>
      </c>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8"/>
      <c r="E47" s="109"/>
      <c r="F47" s="110"/>
      <c r="G47" s="111"/>
      <c r="H47" s="110"/>
      <c r="I47" s="111"/>
      <c r="J47" s="110"/>
      <c r="K47" s="11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8"/>
      <c r="E48" s="109"/>
      <c r="F48" s="110"/>
      <c r="G48" s="111"/>
      <c r="H48" s="110"/>
      <c r="I48" s="111"/>
      <c r="J48" s="110"/>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c r="D49" s="108"/>
      <c r="E49" s="109"/>
      <c r="F49" s="110"/>
      <c r="G49" s="111"/>
      <c r="H49" s="110"/>
      <c r="I49" s="111"/>
      <c r="J49" s="110"/>
      <c r="K49" s="11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1.5</v>
      </c>
      <c r="H55" s="98"/>
      <c r="I55" s="20" t="s">
        <v>7</v>
      </c>
      <c r="J55" s="97">
        <f>I13</f>
        <v>1.8</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t="str">
        <f>J17</f>
        <v>応相談</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t="s">
        <v>623</v>
      </c>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611</v>
      </c>
      <c r="D3" s="161"/>
      <c r="E3" s="161"/>
      <c r="F3" s="161"/>
      <c r="G3" s="27" t="s">
        <v>4</v>
      </c>
      <c r="H3" s="162" t="s">
        <v>612</v>
      </c>
      <c r="I3" s="162"/>
      <c r="J3" s="162"/>
      <c r="K3" s="16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461</v>
      </c>
      <c r="C20" s="131"/>
      <c r="D20" s="131"/>
      <c r="E20" s="193" t="s">
        <v>472</v>
      </c>
      <c r="F20" s="194"/>
      <c r="G20" s="194"/>
      <c r="H20" s="194"/>
      <c r="I20" s="194"/>
      <c r="J20" s="194"/>
      <c r="K20" s="19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8" t="s">
        <v>450</v>
      </c>
      <c r="E49" s="179"/>
      <c r="F49" s="180" t="s">
        <v>451</v>
      </c>
      <c r="G49" s="181"/>
      <c r="H49" s="180" t="s">
        <v>453</v>
      </c>
      <c r="I49" s="181"/>
      <c r="J49" s="180" t="s">
        <v>456</v>
      </c>
      <c r="K49" s="18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D043</v>
      </c>
      <c r="B3" s="71" t="str">
        <f>①会場条件に係るヒアリングシート!E2</f>
        <v>音楽</v>
      </c>
      <c r="C3" s="71" t="str">
        <f>①会場条件に係るヒアリングシート!G2</f>
        <v>オーケストラ等</v>
      </c>
      <c r="D3" s="71" t="str">
        <f>①会場条件に係るヒアリングシート!I2</f>
        <v>A区分</v>
      </c>
      <c r="E3" s="71" t="str">
        <f>①会場条件に係るヒアリングシート!K2</f>
        <v>D</v>
      </c>
      <c r="F3" s="71" t="str">
        <f>①会場条件に係るヒアリングシート!C3</f>
        <v>富士山静岡交響楽団</v>
      </c>
      <c r="G3" s="71" t="str">
        <f>①会場条件に係るヒアリングシート!H3</f>
        <v>公益財団法人富士山静岡交響楽団</v>
      </c>
      <c r="H3" s="71" t="str">
        <f>①会場条件に係るヒアリングシート!E9</f>
        <v>2F以上応相談</v>
      </c>
      <c r="I3" s="71">
        <f>①会場条件に係るヒアリングシート!J9</f>
        <v>30</v>
      </c>
      <c r="J3" s="71">
        <f>①会場条件に係るヒアリングシート!F10</f>
        <v>18</v>
      </c>
      <c r="K3" s="71">
        <f>①会場条件に係るヒアリングシート!I10</f>
        <v>10</v>
      </c>
      <c r="L3" s="71" t="str">
        <f>①会場条件に係るヒアリングシート!F11</f>
        <v>制限なし</v>
      </c>
      <c r="M3" s="71" t="str">
        <f>①会場条件に係るヒアリングシート!F12</f>
        <v>可</v>
      </c>
      <c r="N3" s="71" t="str">
        <f>①会場条件に係るヒアリングシート!J12</f>
        <v>不可</v>
      </c>
      <c r="O3" s="71">
        <f>①会場条件に係るヒアリングシート!F13</f>
        <v>1.5</v>
      </c>
      <c r="P3" s="71">
        <f>①会場条件に係るヒアリングシート!I13</f>
        <v>1.8</v>
      </c>
      <c r="Q3" s="71" t="str">
        <f>①会場条件に係るヒアリングシート!E14</f>
        <v>不要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必須</v>
      </c>
      <c r="W3" s="71" t="str">
        <f>①会場条件に係るヒアリングシート!J17</f>
        <v>応相談</v>
      </c>
      <c r="X3" s="71" t="str">
        <f>①会場条件に係るヒアリングシート!E18</f>
        <v>中型トラック</v>
      </c>
      <c r="Y3" s="71">
        <f>①会場条件に係るヒアリングシート!H18</f>
        <v>1</v>
      </c>
      <c r="Z3" s="71">
        <f>①会場条件に係るヒアリングシート!F19</f>
        <v>2.5</v>
      </c>
      <c r="AA3" s="71">
        <f>①会場条件に係るヒアリングシート!I19</f>
        <v>7</v>
      </c>
      <c r="AB3" s="71" t="str">
        <f>①会場条件に係るヒアリングシート!E20</f>
        <v>中型トラック(2t)1台の他、ハイエース2台の機材車あり。
駐車場の確保をお願いいたします。</v>
      </c>
      <c r="AC3" s="71" t="str">
        <f>①会場条件に係るヒアリングシート!E25</f>
        <v>要</v>
      </c>
      <c r="AD3" s="71" t="str">
        <f>①会場条件に係るヒアリングシート!E26</f>
        <v>トラック横付け不可の場合、想定される搬入経路の地図や写真をお送りください</v>
      </c>
      <c r="AE3" s="71" t="str">
        <f>①会場条件に係るヒアリングシート!C33</f>
        <v>演奏者は大型バス2台で伺います。敷地内もしくは周辺道路での乗降をします。</v>
      </c>
      <c r="AF3" s="71" t="str">
        <f>①会場条件に係るヒアリングシート!C34</f>
        <v>20～30名利用の控室を2部屋、1名利用の控室を1部屋ご用意をお願いいたします。</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2024-12-11T07:43:48Z</dcterms:modified>
</cp:coreProperties>
</file>