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<sst xmlns="http://schemas.openxmlformats.org/spreadsheetml/2006/main" count="1460" uniqueCount="618">
  <si>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</si>
  <si>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</si>
  <si>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</si>
  <si>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</si>
  <si>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</si>
  <si>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</si>
  <si>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</si>
  <si>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</si>
  <si>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</si>
  <si>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</si>
  <si>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</si>
  <si>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</si>
  <si>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</si>
  <si>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</si>
  <si>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</si>
  <si>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</si>
  <si>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</si>
  <si>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</si>
  <si>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</si>
  <si>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</si>
  <si>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</si>
  <si>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</si>
  <si>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</si>
  <si>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</si>
  <si>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</si>
  <si>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</si>
  <si>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</si>
  <si>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</si>
  <si>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</si>
  <si>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</si>
  <si>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</si>
  <si>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</si>
  <si>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</si>
  <si>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</si>
  <si>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</si>
  <si>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</si>
  <si>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</si>
  <si>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</si>
  <si>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</si>
  <si>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</si>
  <si>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</si>
  <si>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</si>
  <si>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</si>
  <si>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</si>
  <si>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</si>
  <si>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</si>
  <si>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</si>
  <si>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</si>
  <si>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</si>
  <si>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</si>
  <si>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</si>
  <si>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</si>
  <si>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</si>
  <si>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</si>
  <si>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</si>
  <si>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</si>
  <si>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</si>
  <si>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</si>
  <si>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</si>
  <si>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</si>
  <si>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</si>
  <si>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</si>
  <si>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</si>
  <si>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</si>
  <si>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</si>
  <si>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</si>
  <si>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</si>
  <si>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</si>
  <si>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</si>
  <si>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</si>
  <si>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</si>
  <si>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</si>
  <si>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</si>
  <si>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</si>
  <si>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</si>
  <si>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</si>
  <si>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</si>
  <si>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</si>
  <si>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</si>
  <si>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</si>
  <si>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</si>
  <si>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</si>
  <si>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</si>
  <si>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</si>
  <si>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</si>
  <si>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</si>
  <si>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</si>
  <si>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</si>
  <si>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</si>
  <si>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</si>
  <si>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</si>
  <si>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</si>
  <si>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</si>
  <si>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</si>
  <si>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</si>
  <si>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</si>
  <si>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</si>
  <si>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</si>
  <si>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</si>
  <si>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</si>
  <si>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</si>
  <si>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</si>
  <si>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</si>
  <si>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</si>
  <si>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</si>
  <si>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</si>
  <si>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</si>
  <si>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</si>
  <si>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</si>
  <si>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</si>
  <si>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</si>
  <si>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</si>
  <si>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</si>
  <si>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</si>
  <si>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</si>
  <si>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</si>
  <si>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</si>
  <si>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</si>
  <si>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</si>
  <si>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</si>
  <si>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</si>
  <si>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</si>
  <si>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</si>
  <si>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</si>
  <si>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</si>
  <si>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</si>
  <si>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</si>
  <si>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</si>
  <si>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</si>
  <si>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</si>
  <si>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</si>
  <si>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</si>
  <si>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</si>
  <si>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</si>
  <si>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</si>
  <si>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</si>
  <si>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</si>
  <si>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</si>
  <si>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</si>
  <si>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</si>
  <si>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</si>
  <si>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</si>
  <si>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</si>
  <si>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</si>
  <si>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</si>
  <si>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</si>
  <si>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</si>
  <si>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</si>
  <si>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</si>
  <si>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</si>
  <si>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</si>
  <si>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</si>
  <si>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</si>
  <si>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</si>
  <si>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</si>
  <si>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</si>
  <si>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</si>
  <si>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</si>
  <si>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</si>
  <si>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</si>
  <si>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</si>
  <si>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</si>
  <si>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</si>
  <si>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</si>
  <si>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</si>
  <si>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</si>
  <si>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</si>
  <si>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</si>
  <si>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</si>
  <si>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</si>
  <si>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</si>
  <si>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</si>
  <si>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</si>
  <si>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</si>
  <si>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</si>
  <si>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</si>
  <si>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</si>
  <si>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</si>
  <si>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</si>
  <si>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</si>
  <si>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</si>
  <si>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</si>
  <si>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</si>
  <si>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</si>
  <si>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</si>
  <si>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</si>
  <si>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</si>
  <si>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</si>
  <si>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</si>
  <si>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</si>
  <si>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</si>
  <si>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</si>
  <si>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</si>
  <si>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</si>
  <si>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</si>
  <si>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</si>
  <si>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</si>
  <si>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</si>
  <si>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</si>
  <si>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</si>
  <si>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</si>
  <si>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</si>
  <si>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</si>
  <si>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</si>
  <si>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</si>
  <si>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</si>
  <si>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</si>
  <si>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</si>
  <si>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</si>
  <si>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</si>
  <si>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</si>
  <si>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</si>
  <si>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</si>
  <si>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</si>
  <si>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</si>
  <si>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</si>
  <si>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</si>
  <si>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</si>
  <si>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</si>
  <si>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</si>
  <si>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</si>
  <si>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</si>
  <si>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</si>
  <si>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</si>
  <si>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</si>
  <si>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</si>
  <si>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</si>
  <si>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</si>
  <si>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</si>
  <si>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</si>
  <si>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</si>
  <si>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</si>
  <si>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</si>
  <si>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</si>
  <si>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</si>
  <si>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</si>
  <si>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</si>
  <si>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</si>
  <si>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</si>
  <si>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</si>
  <si>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</si>
  <si>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</si>
  <si>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</si>
  <si>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</si>
  <si>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</si>
  <si>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</si>
  <si>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</si>
  <si>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</si>
  <si>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</si>
  <si>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</si>
  <si>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</si>
  <si>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</si>
  <si>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</si>
  <si>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</si>
  <si>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</si>
  <si>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</si>
  <si>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</si>
  <si>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</si>
  <si>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</si>
  <si>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</si>
  <si>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</si>
  <si>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</si>
  <si>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</si>
  <si>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</si>
  <si>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</si>
  <si>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</si>
  <si>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</si>
  <si>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</si>
  <si>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</si>
  <si>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</si>
  <si>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</si>
  <si>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</si>
  <si>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</si>
  <si>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</si>
  <si>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</si>
  <si>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</si>
  <si>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</si>
  <si>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</si>
  <si>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</si>
  <si>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</si>
  <si>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</si>
  <si>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</si>
  <si>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</si>
  <si>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</si>
  <si>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</si>
  <si>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</si>
  <si>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</si>
  <si>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</si>
  <si>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</si>
  <si>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</si>
  <si>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</si>
  <si>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</si>
  <si>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</si>
  <si>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</si>
  <si>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</si>
  <si>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</si>
  <si>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</si>
  <si>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</si>
  <si>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</si>
  <si>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</si>
  <si>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</si>
  <si>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</si>
  <si>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</si>
  <si>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</si>
  <si>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</si>
  <si>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</si>
  <si>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</si>
  <si>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</si>
  <si>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</si>
  <si>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</si>
  <si>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</si>
  <si>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</si>
  <si>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</si>
  <si>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</si>
  <si>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</si>
  <si>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</si>
  <si>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</si>
  <si>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</si>
  <si>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</si>
  <si>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</si>
  <si>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</si>
  <si>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</si>
  <si>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</si>
  <si>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</si>
  <si>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</si>
  <si>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</si>
  <si>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</si>
  <si>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</si>
  <si>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</si>
  <si>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</si>
  <si>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</si>
  <si>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</si>
  <si>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</si>
  <si>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</si>
  <si>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</si>
  <si>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</si>
  <si>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</si>
  <si>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</si>
  <si>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</si>
  <si>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</si>
  <si>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</si>
  <si>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</si>
  <si>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</si>
  <si>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</si>
  <si>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</si>
  <si>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</si>
  <si>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</si>
  <si>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</si>
  <si>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</si>
  <si>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</si>
  <si>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</si>
  <si>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</si>
  <si>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</si>
  <si>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</si>
  <si>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</si>
  <si>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</si>
  <si>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</si>
  <si>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</si>
  <si>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</si>
  <si>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</si>
  <si>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</si>
  <si>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</si>
  <si>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</si>
  <si>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</si>
  <si>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</si>
  <si>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</si>
  <si>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</si>
  <si>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</si>
  <si>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</si>
  <si>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</si>
  <si>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</si>
  <si>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</si>
  <si>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</si>
  <si>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</si>
  <si>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</si>
  <si>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</si>
  <si>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</si>
  <si>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</si>
  <si>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</si>
  <si>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</si>
  <si>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</si>
  <si>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</si>
  <si>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</si>
  <si>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</si>
  <si>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</si>
  <si>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</si>
  <si>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</si>
  <si>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</si>
  <si>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</si>
  <si>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</si>
  <si>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</si>
  <si>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</si>
  <si>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</si>
  <si>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</si>
  <si>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</si>
  <si>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</si>
  <si>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</si>
  <si>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</si>
  <si>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</si>
  <si>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</si>
  <si>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</si>
  <si>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</si>
  <si>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</si>
  <si>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</si>
  <si>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</si>
  <si>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</si>
  <si>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</si>
  <si>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</si>
  <si>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</si>
  <si>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</si>
  <si>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</si>
  <si>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</si>
  <si>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</si>
  <si>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</si>
  <si>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</si>
  <si>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</si>
  <si>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</si>
  <si>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</si>
  <si>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</si>
  <si>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</si>
  <si>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</si>
  <si>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</si>
  <si>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</si>
  <si>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</si>
  <si>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</si>
  <si>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</si>
  <si>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</si>
  <si>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</si>
  <si>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</si>
  <si>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</si>
  <si>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</si>
  <si>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</si>
  <si>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</si>
  <si>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</si>
  <si>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</si>
  <si>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</si>
  <si>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</si>
  <si>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</si>
  <si>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</si>
  <si>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</si>
  <si>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</si>
  <si>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</si>
  <si>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</si>
  <si>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</si>
  <si>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</si>
  <si>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</si>
  <si>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</si>
  <si>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</si>
  <si>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</si>
  <si>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</si>
  <si>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</si>
  <si>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</si>
  <si>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</si>
  <si>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</si>
  <si>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</si>
  <si>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</si>
  <si>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</si>
  <si>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</si>
  <si>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</si>
  <si>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</si>
  <si>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</si>
  <si>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</si>
  <si>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</si>
  <si>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</si>
  <si>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</si>
  <si>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</si>
  <si>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</si>
  <si>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</si>
  <si>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</si>
  <si>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</si>
  <si>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</si>
  <si>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</si>
  <si>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</si>
  <si>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</si>
  <si>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</si>
  <si>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</si>
  <si>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</si>
  <si>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</si>
  <si>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</si>
  <si>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</si>
  <si>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</si>
  <si>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</si>
  <si>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</si>
  <si>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</si>
  <si>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</si>
  <si>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</si>
  <si>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</si>
  <si>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</si>
  <si>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</si>
  <si>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</si>
  <si>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</si>
  <si>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</si>
  <si>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</si>
  <si>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</si>
  <si>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</si>
  <si>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</si>
  <si>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</si>
  <si>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</si>
  <si>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</si>
  <si>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</si>
  <si>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</si>
  <si>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</si>
  <si>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</si>
  <si>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</si>
  <si>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</si>
  <si>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</si>
  <si>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</si>
  <si>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</si>
  <si>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</si>
  <si>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</si>
  <si>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</si>
  <si>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</si>
  <si>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</si>
  <si>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</si>
  <si>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</si>
  <si>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</si>
  <si>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</si>
  <si>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</si>
  <si>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</si>
  <si>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</si>
  <si>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</si>
  <si>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</si>
  <si>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</si>
  <si>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</si>
  <si>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</si>
  <si>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</si>
  <si>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</si>
  <si>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</si>
  <si>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</si>
  <si>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</si>
  <si>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</si>
  <si>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</si>
  <si>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</si>
  <si>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</si>
  <si>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</si>
  <si>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</si>
  <si>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</si>
  <si>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</si>
  <si>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</si>
  <si>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</si>
  <si>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</si>
  <si>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</si>
  <si>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</si>
  <si>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</si>
  <si>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</si>
  <si>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</si>
  <si>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</si>
  <si>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</si>
  <si>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</si>
  <si>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</si>
  <si>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</si>
  <si>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</si>
  <si>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</si>
  <si>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</si>
  <si>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</si>
  <si>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</si>
  <si>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</si>
  <si>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</si>
  <si>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</si>
  <si>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</si>
  <si>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</si>
  <si>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</si>
  <si>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</si>
  <si>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</si>
  <si>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</si>
  <si>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</si>
  <si>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</si>
  <si>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</si>
  <si>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</si>
  <si>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</si>
  <si>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</si>
  <si>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</si>
  <si>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</si>
  <si>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</si>
  <si>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</si>
  <si>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</si>
  <si>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</si>
  <si>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</si>
  <si>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</si>
  <si>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</si>
  <si>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</si>
  <si>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</si>
  <si>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</si>
  <si>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</si>
  <si>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</si>
  <si>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</si>
  <si>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</si>
  <si>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</si>
  <si>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</si>
  <si>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</si>
  <si>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</si>
  <si>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</si>
  <si>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</si>
  <si>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</si>
  <si>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</si>
  <si>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</si>
  <si>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</si>
  <si>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</si>
  <si>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</si>
  <si>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</si>
  <si>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</si>
  <si>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</si>
  <si>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</si>
  <si>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</si>
  <si>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</si>
  <si>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</si>
  <si>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</si>
  <si>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</si>
  <si>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</si>
  <si>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</si>
  <si>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</si>
  <si>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</si>
  <si>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</si>
  <si>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</si>
  <si>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</si>
  <si>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不要</t>
  </si>
  <si>
    <t>使わない</t>
  </si>
  <si>
    <t>ハイエース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</si>
</sst>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180975</xdr:colOff>
      <xdr:row>59</xdr:row>
      <xdr:rowOff>39992</xdr:rowOff>
    </xdr:from>
    <xdr:to>
      <xdr:col>9</xdr:col>
      <xdr:colOff>14287</xdr:colOff>
      <xdr:row>67</xdr:row>
      <xdr:rowOff>206301</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919288" y="20466355"/>
          <a:ext cx="4491037" cy="199034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180975</xdr:colOff>
      <xdr:row>65</xdr:row>
      <xdr:rowOff>188367</xdr:rowOff>
    </xdr:from>
    <xdr:to>
      <xdr:col>9</xdr:col>
      <xdr:colOff>14287</xdr:colOff>
      <xdr:row>67</xdr:row>
      <xdr:rowOff>19824</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2032060" y="21952093"/>
          <a:ext cx="4793501" cy="298722"/>
          <a:chOff x="1076477" y="14909452"/>
          <a:chExt cx="4160761" cy="362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09452"/>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８　ｍ</a:t>
            </a:r>
          </a:p>
        </xdr:txBody>
      </xdr:sp>
    </xdr:grpSp>
    <xdr:clientData/>
  </xdr:twoCellAnchor>
  <xdr:twoCellAnchor>
    <xdr:from>
      <xdr:col>7</xdr:col>
      <xdr:colOff>640062</xdr:colOff>
      <xdr:row>59</xdr:row>
      <xdr:rowOff>87344</xdr:rowOff>
    </xdr:from>
    <xdr:to>
      <xdr:col>8</xdr:col>
      <xdr:colOff>641222</xdr:colOff>
      <xdr:row>67</xdr:row>
      <xdr:rowOff>119893</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5797939" y="20503193"/>
          <a:ext cx="827858" cy="1847691"/>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４　　ｍ</a:t>
            </a:r>
          </a:p>
        </xdr:txBody>
      </xdr:sp>
    </xdr:grpSp>
    <xdr:clientData/>
  </xdr:twoCellAnchor>
  <xdr:twoCellAnchor>
    <xdr:from>
      <xdr:col>3</xdr:col>
      <xdr:colOff>133350</xdr:colOff>
      <xdr:row>74</xdr:row>
      <xdr:rowOff>133047</xdr:rowOff>
    </xdr:from>
    <xdr:to>
      <xdr:col>9</xdr:col>
      <xdr:colOff>419100</xdr:colOff>
      <xdr:row>93</xdr:row>
      <xdr:rowOff>209550</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71663" y="23950310"/>
          <a:ext cx="4943475" cy="426274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15</xdr:col>
      <xdr:colOff>139077</xdr:colOff>
      <xdr:row>95</xdr:row>
      <xdr:rowOff>167706</xdr:rowOff>
    </xdr:from>
    <xdr:to>
      <xdr:col>17</xdr:col>
      <xdr:colOff>108914</xdr:colOff>
      <xdr:row>101</xdr:row>
      <xdr:rowOff>97407</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9830765" y="28604594"/>
          <a:ext cx="1008062" cy="116795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12</xdr:col>
      <xdr:colOff>444441</xdr:colOff>
      <xdr:row>49</xdr:row>
      <xdr:rowOff>732885</xdr:rowOff>
    </xdr:from>
    <xdr:to>
      <xdr:col>21</xdr:col>
      <xdr:colOff>184030</xdr:colOff>
      <xdr:row>53</xdr:row>
      <xdr:rowOff>55449</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8578791" y="18349373"/>
          <a:ext cx="4411602" cy="101325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14</xdr:col>
      <xdr:colOff>115319</xdr:colOff>
      <xdr:row>72</xdr:row>
      <xdr:rowOff>134270</xdr:rowOff>
    </xdr:from>
    <xdr:to>
      <xdr:col>15</xdr:col>
      <xdr:colOff>419368</xdr:colOff>
      <xdr:row>75</xdr:row>
      <xdr:rowOff>71856</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9873951" y="23578350"/>
          <a:ext cx="852186" cy="665440"/>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468343</xdr:colOff>
      <xdr:row>59</xdr:row>
      <xdr:rowOff>25372</xdr:rowOff>
    </xdr:from>
    <xdr:to>
      <xdr:col>3</xdr:col>
      <xdr:colOff>19050</xdr:colOff>
      <xdr:row>67</xdr:row>
      <xdr:rowOff>138113</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54081" y="20451735"/>
          <a:ext cx="1103282" cy="193677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476250</xdr:colOff>
      <xdr:row>68</xdr:row>
      <xdr:rowOff>43512</xdr:rowOff>
    </xdr:from>
    <xdr:to>
      <xdr:col>2</xdr:col>
      <xdr:colOff>766763</xdr:colOff>
      <xdr:row>74</xdr:row>
      <xdr:rowOff>38101</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61988" y="22517750"/>
          <a:ext cx="1066800" cy="133761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469347</xdr:colOff>
      <xdr:row>64</xdr:row>
      <xdr:rowOff>171450</xdr:rowOff>
    </xdr:from>
    <xdr:to>
      <xdr:col>3</xdr:col>
      <xdr:colOff>517456</xdr:colOff>
      <xdr:row>65</xdr:row>
      <xdr:rowOff>221604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667036" y="21710530"/>
          <a:ext cx="1701505"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13</xdr:col>
      <xdr:colOff>80962</xdr:colOff>
      <xdr:row>70</xdr:row>
      <xdr:rowOff>124440</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8734425" y="230463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96" zoomScale="106" zoomScaleNormal="106" zoomScaleSheetLayoutView="106" workbookViewId="0">
      <selection activeCell="B1" sqref="B1:K1"/>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136</v>
      </c>
      <c r="D2" s="27" t="s">
        <v>5</v>
      </c>
      <c r="E2" s="29" t="str">
        <f>VLOOKUP($C$2,'R7_制作団体一覧'!A:H,2,FALSE)</f>
        <v>伝統芸能分野</v>
      </c>
      <c r="F2" s="26" t="s">
        <v>2</v>
      </c>
      <c r="G2" s="30" t="str">
        <f>VLOOKUP($C$2,'R7_制作団体一覧'!A:H,3,FALSE)</f>
        <v>歌舞伎・能楽</v>
      </c>
      <c r="H2" s="27" t="s">
        <v>20</v>
      </c>
      <c r="I2" s="29" t="str">
        <f>VLOOKUP($C$2,'R7_制作団体一覧'!A:H,5,FALSE)</f>
        <v>A区分</v>
      </c>
      <c r="J2" s="27" t="s">
        <v>3</v>
      </c>
      <c r="K2" s="29" t="str">
        <f>VLOOKUP($C$2,'R7_制作団体一覧'!A:H,6,FALSE)</f>
        <v>D</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大蔵流狂言　山本会</v>
      </c>
      <c r="D3" s="97"/>
      <c r="E3" s="97"/>
      <c r="F3" s="97"/>
      <c r="G3" s="27" t="s">
        <v>4</v>
      </c>
      <c r="H3" s="98" t="str">
        <f>VLOOKUP($C$2,'R7_制作団体一覧'!A:H,7,FALSE)</f>
        <v>合同会社大蔵流狂言山本事務所</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613</v>
      </c>
      <c r="F9" s="102"/>
      <c r="G9" s="103" t="s">
        <v>47</v>
      </c>
      <c r="H9" s="104"/>
      <c r="I9" s="104"/>
      <c r="J9" s="47"/>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8</v>
      </c>
      <c r="G10" s="51" t="s">
        <v>40</v>
      </c>
      <c r="H10" s="52" t="s">
        <v>42</v>
      </c>
      <c r="I10" s="53">
        <v>4</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614</v>
      </c>
      <c r="G12" s="114"/>
      <c r="H12" s="115" t="s">
        <v>45</v>
      </c>
      <c r="I12" s="116"/>
      <c r="J12" s="117" t="s">
        <v>614</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c r="G13" s="51" t="s">
        <v>40</v>
      </c>
      <c r="H13" s="49" t="s">
        <v>7</v>
      </c>
      <c r="I13" s="50"/>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615</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616</v>
      </c>
      <c r="F15" s="129"/>
      <c r="G15" s="132" t="s">
        <v>48</v>
      </c>
      <c r="H15" s="133"/>
      <c r="I15" s="133"/>
      <c r="J15" s="120"/>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615</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c r="F17" s="124"/>
      <c r="G17" s="138" t="s">
        <v>53</v>
      </c>
      <c r="H17" s="139"/>
      <c r="I17" s="139"/>
      <c r="J17" s="47"/>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617</v>
      </c>
      <c r="F18" s="141"/>
      <c r="G18" s="44" t="s">
        <v>56</v>
      </c>
      <c r="H18" s="45">
        <v>1</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c r="G19" s="63" t="s">
        <v>40</v>
      </c>
      <c r="H19" s="64" t="s">
        <v>55</v>
      </c>
      <c r="I19" s="62"/>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9"/>
      <c r="E47" s="160"/>
      <c r="F47" s="161"/>
      <c r="G47" s="162"/>
      <c r="H47" s="161"/>
      <c r="I47" s="162"/>
      <c r="J47" s="161"/>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c r="D49" s="159"/>
      <c r="E49" s="160"/>
      <c r="F49" s="161"/>
      <c r="G49" s="162"/>
      <c r="H49" s="161"/>
      <c r="I49" s="162"/>
      <c r="J49" s="161"/>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0</v>
      </c>
      <c r="H55" s="177"/>
      <c r="I55" s="20" t="s">
        <v>7</v>
      </c>
      <c r="J55" s="176">
        <f>I13</f>
        <v>0</v>
      </c>
      <c r="K55" s="177"/>
      <c r="L55" s="19"/>
      <c r="M55" s="32"/>
      <c r="W55" s="32"/>
      <c r="X55" s="32"/>
      <c r="Y55" s="32"/>
    </row>
    <row r="56" spans="1:26" ht="16.899999999999999" customHeight="1" x14ac:dyDescent="0.15">
      <c r="A56" s="19"/>
      <c r="B56" s="172" t="s">
        <v>8</v>
      </c>
      <c r="C56" s="172"/>
      <c r="D56" s="172"/>
      <c r="E56" s="172"/>
      <c r="F56" s="172"/>
      <c r="G56" s="173">
        <f>E17</f>
        <v>0</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57" zoomScaleNormal="106" zoomScaleSheetLayoutView="100" workbookViewId="0">
      <selection activeCell="C78" sqref="C78"/>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D052</v>
      </c>
      <c r="B3" s="71" t="str">
        <f>①会場条件に係るヒアリングシート!E2</f>
        <v>伝統芸能分野</v>
      </c>
      <c r="C3" s="71" t="str">
        <f>①会場条件に係るヒアリングシート!G2</f>
        <v>歌舞伎・能楽</v>
      </c>
      <c r="D3" s="71" t="str">
        <f>①会場条件に係るヒアリングシート!I2</f>
        <v>A区分</v>
      </c>
      <c r="E3" s="71" t="str">
        <f>①会場条件に係るヒアリングシート!K2</f>
        <v>D</v>
      </c>
      <c r="F3" s="71" t="str">
        <f>①会場条件に係るヒアリングシート!C3</f>
        <v>大蔵流狂言　山本会</v>
      </c>
      <c r="G3" s="71" t="str">
        <f>①会場条件に係るヒアリングシート!H3</f>
        <v>合同会社大蔵流狂言山本事務所</v>
      </c>
      <c r="H3" s="71" t="str">
        <f>①会場条件に係るヒアリングシート!E9</f>
        <v>制限なし</v>
      </c>
      <c r="I3" s="71">
        <f>①会場条件に係るヒアリングシート!J9</f>
        <v>0</v>
      </c>
      <c r="J3" s="71">
        <f>①会場条件に係るヒアリングシート!F10</f>
        <v>8</v>
      </c>
      <c r="K3" s="71">
        <f>①会場条件に係るヒアリングシート!I10</f>
        <v>4</v>
      </c>
      <c r="L3" s="71">
        <f>①会場条件に係るヒアリングシート!F11</f>
        <v>0</v>
      </c>
      <c r="M3" s="71" t="str">
        <f>①会場条件に係るヒアリングシート!F12</f>
        <v>可</v>
      </c>
      <c r="N3" s="71" t="str">
        <f>①会場条件に係るヒアリングシート!J12</f>
        <v>可</v>
      </c>
      <c r="O3" s="71">
        <f>①会場条件に係るヒアリングシート!F13</f>
        <v>0</v>
      </c>
      <c r="P3" s="71">
        <f>①会場条件に係るヒアリングシート!I13</f>
        <v>0</v>
      </c>
      <c r="Q3" s="71" t="str">
        <f>①会場条件に係るヒアリングシート!E14</f>
        <v>不要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不要</v>
      </c>
      <c r="V3" s="71">
        <f>①会場条件に係るヒアリングシート!E17</f>
        <v>0</v>
      </c>
      <c r="W3" s="71">
        <f>①会場条件に係るヒアリングシート!J17</f>
        <v>0</v>
      </c>
      <c r="X3" s="71" t="str">
        <f>①会場条件に係るヒアリングシート!E18</f>
        <v>ハイエース</v>
      </c>
      <c r="Y3" s="71">
        <f>①会場条件に係るヒアリングシート!H18</f>
        <v>1</v>
      </c>
      <c r="Z3" s="71">
        <f>①会場条件に係るヒアリングシート!F19</f>
        <v>0</v>
      </c>
      <c r="AA3" s="71">
        <f>①会場条件に係るヒアリングシート!I19</f>
        <v>0</v>
      </c>
      <c r="AB3" s="71">
        <f>①会場条件に係るヒアリングシート!E20</f>
        <v>0</v>
      </c>
      <c r="AC3" s="71" t="str">
        <f>①会場条件に係るヒアリングシート!E25</f>
        <v>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2024-12-11T07:47:06Z</dcterms:modified>
</cp:coreProperties>
</file>