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<sst xmlns="http://schemas.openxmlformats.org/spreadsheetml/2006/main" count="1465" uniqueCount="620">
  <si>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</si>
  <si>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</si>
  <si>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</si>
  <si>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</si>
  <si>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</si>
  <si>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</si>
  <si>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</si>
  <si>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</si>
  <si>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</si>
  <si>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</si>
  <si>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</si>
  <si>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</si>
  <si>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</si>
  <si>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</si>
  <si>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</si>
  <si>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</si>
  <si>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</si>
  <si>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</si>
  <si>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</si>
  <si>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</si>
  <si>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</si>
  <si>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</si>
  <si>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</si>
  <si>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</si>
  <si>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</si>
  <si>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</si>
  <si>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</si>
  <si>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</si>
  <si>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</si>
  <si>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</si>
  <si>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</si>
  <si>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</si>
  <si>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</si>
  <si>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</si>
  <si>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</si>
  <si>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</si>
  <si>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</si>
  <si>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</si>
  <si>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</si>
  <si>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</si>
  <si>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</si>
  <si>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</si>
  <si>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</si>
  <si>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</si>
  <si>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</si>
  <si>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</si>
  <si>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</si>
  <si>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</si>
  <si>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</si>
  <si>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</si>
  <si>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</si>
  <si>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</si>
  <si>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</si>
  <si>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</si>
  <si>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</si>
  <si>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</si>
  <si>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</si>
  <si>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</si>
  <si>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</si>
  <si>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</si>
  <si>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</si>
  <si>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</si>
  <si>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</si>
  <si>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</si>
  <si>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</si>
  <si>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</si>
  <si>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</si>
  <si>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</si>
  <si>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</si>
  <si>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</si>
  <si>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</si>
  <si>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</si>
  <si>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</si>
  <si>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</si>
  <si>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</si>
  <si>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</si>
  <si>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</si>
  <si>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</si>
  <si>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</si>
  <si>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</si>
  <si>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</si>
  <si>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</si>
  <si>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</si>
  <si>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</si>
  <si>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</si>
  <si>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</si>
  <si>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</si>
  <si>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</si>
  <si>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</si>
  <si>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</si>
  <si>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</si>
  <si>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</si>
  <si>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</si>
  <si>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</si>
  <si>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</si>
  <si>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</si>
  <si>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</si>
  <si>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</si>
  <si>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</si>
  <si>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</si>
  <si>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</si>
  <si>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</si>
  <si>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</si>
  <si>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</si>
  <si>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</si>
  <si>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</si>
  <si>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</si>
  <si>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</si>
  <si>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</si>
  <si>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</si>
  <si>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</si>
  <si>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</si>
  <si>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</si>
  <si>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</si>
  <si>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</si>
  <si>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</si>
  <si>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</si>
  <si>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</si>
  <si>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</si>
  <si>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</si>
  <si>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</si>
  <si>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</si>
  <si>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</si>
  <si>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</si>
  <si>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</si>
  <si>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</si>
  <si>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</si>
  <si>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</si>
  <si>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</si>
  <si>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</si>
  <si>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</si>
  <si>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</si>
  <si>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</si>
  <si>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</si>
  <si>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</si>
  <si>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</si>
  <si>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</si>
  <si>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</si>
  <si>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</si>
  <si>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</si>
  <si>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</si>
  <si>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</si>
  <si>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</si>
  <si>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</si>
  <si>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</si>
  <si>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</si>
  <si>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</si>
  <si>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</si>
  <si>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</si>
  <si>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</si>
  <si>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</si>
  <si>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</si>
  <si>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</si>
  <si>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</si>
  <si>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</si>
  <si>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</si>
  <si>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</si>
  <si>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</si>
  <si>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</si>
  <si>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</si>
  <si>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</si>
  <si>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</si>
  <si>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</si>
  <si>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</si>
  <si>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</si>
  <si>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</si>
  <si>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</si>
  <si>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</si>
  <si>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</si>
  <si>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</si>
  <si>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</si>
  <si>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</si>
  <si>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</si>
  <si>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</si>
  <si>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</si>
  <si>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</si>
  <si>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</si>
  <si>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</si>
  <si>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</si>
  <si>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</si>
  <si>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</si>
  <si>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</si>
  <si>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</si>
  <si>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</si>
  <si>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</si>
  <si>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</si>
  <si>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</si>
  <si>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</si>
  <si>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</si>
  <si>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</si>
  <si>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</si>
  <si>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</si>
  <si>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</si>
  <si>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</si>
  <si>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</si>
  <si>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</si>
  <si>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</si>
  <si>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</si>
  <si>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</si>
  <si>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</si>
  <si>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</si>
  <si>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</si>
  <si>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</si>
  <si>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</si>
  <si>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</si>
  <si>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</si>
  <si>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</si>
  <si>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</si>
  <si>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</si>
  <si>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</si>
  <si>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</si>
  <si>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</si>
  <si>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</si>
  <si>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</si>
  <si>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</si>
  <si>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</si>
  <si>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</si>
  <si>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</si>
  <si>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</si>
  <si>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</si>
  <si>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</si>
  <si>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</si>
  <si>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</si>
  <si>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</si>
  <si>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</si>
  <si>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</si>
  <si>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</si>
  <si>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</si>
  <si>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</si>
  <si>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</si>
  <si>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</si>
  <si>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</si>
  <si>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</si>
  <si>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</si>
  <si>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</si>
  <si>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</si>
  <si>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</si>
  <si>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</si>
  <si>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</si>
  <si>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</si>
  <si>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</si>
  <si>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</si>
  <si>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</si>
  <si>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</si>
  <si>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</si>
  <si>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</si>
  <si>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</si>
  <si>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</si>
  <si>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</si>
  <si>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</si>
  <si>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</si>
  <si>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</si>
  <si>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</si>
  <si>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</si>
  <si>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</si>
  <si>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</si>
  <si>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</si>
  <si>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</si>
  <si>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</si>
  <si>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</si>
  <si>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</si>
  <si>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</si>
  <si>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</si>
  <si>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</si>
  <si>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</si>
  <si>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</si>
  <si>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</si>
  <si>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</si>
  <si>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</si>
  <si>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</si>
  <si>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</si>
  <si>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</si>
  <si>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</si>
  <si>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</si>
  <si>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</si>
  <si>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</si>
  <si>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</si>
  <si>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</si>
  <si>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</si>
  <si>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</si>
  <si>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</si>
  <si>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</si>
  <si>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</si>
  <si>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</si>
  <si>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</si>
  <si>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</si>
  <si>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</si>
  <si>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</si>
  <si>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</si>
  <si>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</si>
  <si>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</si>
  <si>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</si>
  <si>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</si>
  <si>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</si>
  <si>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</si>
  <si>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</si>
  <si>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</si>
  <si>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</si>
  <si>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</si>
  <si>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</si>
  <si>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</si>
  <si>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</si>
  <si>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</si>
  <si>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</si>
  <si>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</si>
  <si>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</si>
  <si>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</si>
  <si>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</si>
  <si>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</si>
  <si>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</si>
  <si>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</si>
  <si>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</si>
  <si>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</si>
  <si>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</si>
  <si>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</si>
  <si>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</si>
  <si>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</si>
  <si>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</si>
  <si>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</si>
  <si>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</si>
  <si>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</si>
  <si>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</si>
  <si>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</si>
  <si>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</si>
  <si>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</si>
  <si>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</si>
  <si>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</si>
  <si>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</si>
  <si>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</si>
  <si>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</si>
  <si>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</si>
  <si>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</si>
  <si>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</si>
  <si>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</si>
  <si>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</si>
  <si>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</si>
  <si>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</si>
  <si>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</si>
  <si>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</si>
  <si>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</si>
  <si>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</si>
  <si>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</si>
  <si>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</si>
  <si>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</si>
  <si>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</si>
  <si>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</si>
  <si>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</si>
  <si>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</si>
  <si>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</si>
  <si>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</si>
  <si>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</si>
  <si>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</si>
  <si>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</si>
  <si>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</si>
  <si>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</si>
  <si>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</si>
  <si>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</si>
  <si>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</si>
  <si>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</si>
  <si>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</si>
  <si>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</si>
  <si>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</si>
  <si>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</si>
  <si>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</si>
  <si>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</si>
  <si>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</si>
  <si>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</si>
  <si>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</si>
  <si>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</si>
  <si>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</si>
  <si>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</si>
  <si>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</si>
  <si>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</si>
  <si>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</si>
  <si>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</si>
  <si>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</si>
  <si>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</si>
  <si>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</si>
  <si>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</si>
  <si>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</si>
  <si>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</si>
  <si>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</si>
  <si>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</si>
  <si>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</si>
  <si>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</si>
  <si>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</si>
  <si>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</si>
  <si>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</si>
  <si>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</si>
  <si>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</si>
  <si>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</si>
  <si>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</si>
  <si>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</si>
  <si>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</si>
  <si>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</si>
  <si>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</si>
  <si>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</si>
  <si>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</si>
  <si>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</si>
  <si>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</si>
  <si>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</si>
  <si>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</si>
  <si>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</si>
  <si>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</si>
  <si>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</si>
  <si>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</si>
  <si>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</si>
  <si>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</si>
  <si>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</si>
  <si>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</si>
  <si>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</si>
  <si>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</si>
  <si>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</si>
  <si>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</si>
  <si>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</si>
  <si>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</si>
  <si>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</si>
  <si>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</si>
  <si>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</si>
  <si>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</si>
  <si>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</si>
  <si>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</si>
  <si>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</si>
  <si>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</si>
  <si>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</si>
  <si>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</si>
  <si>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</si>
  <si>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</si>
  <si>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</si>
  <si>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</si>
  <si>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</si>
  <si>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</si>
  <si>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</si>
  <si>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</si>
  <si>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</si>
  <si>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</si>
  <si>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</si>
  <si>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</si>
  <si>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</si>
  <si>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</si>
  <si>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</si>
  <si>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</si>
  <si>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</si>
  <si>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</si>
  <si>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</si>
  <si>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</si>
  <si>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</si>
  <si>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</si>
  <si>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</si>
  <si>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</si>
  <si>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</si>
  <si>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</si>
  <si>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</si>
  <si>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</si>
  <si>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</si>
  <si>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</si>
  <si>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</si>
  <si>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</si>
  <si>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</si>
  <si>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</si>
  <si>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</si>
  <si>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</si>
  <si>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</si>
  <si>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</si>
  <si>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</si>
  <si>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</si>
  <si>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</si>
  <si>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</si>
  <si>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</si>
  <si>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</si>
  <si>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</si>
  <si>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</si>
  <si>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</si>
  <si>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</si>
  <si>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</si>
  <si>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</si>
  <si>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</si>
  <si>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</si>
  <si>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</si>
  <si>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</si>
  <si>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</si>
  <si>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</si>
  <si>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</si>
  <si>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</si>
  <si>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</si>
  <si>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</si>
  <si>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</si>
  <si>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</si>
  <si>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</si>
  <si>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</si>
  <si>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</si>
  <si>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</si>
  <si>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</si>
  <si>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</si>
  <si>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</si>
  <si>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</si>
  <si>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</si>
  <si>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</si>
  <si>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</si>
  <si>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</si>
  <si>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</si>
  <si>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</si>
  <si>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</si>
  <si>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</si>
  <si>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</si>
  <si>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</si>
  <si>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</si>
  <si>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</si>
  <si>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</si>
  <si>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</si>
  <si>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</si>
  <si>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</si>
  <si>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</si>
  <si>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</si>
  <si>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</si>
  <si>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</si>
  <si>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</si>
  <si>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</si>
  <si>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</si>
  <si>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</si>
  <si>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</si>
  <si>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</si>
  <si>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</si>
  <si>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</si>
  <si>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</si>
  <si>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</si>
  <si>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</si>
  <si>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</si>
  <si>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</si>
  <si>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</si>
  <si>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</si>
  <si>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</si>
  <si>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</si>
  <si>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</si>
  <si>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</si>
  <si>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</si>
  <si>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</si>
  <si>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</si>
  <si>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</si>
  <si>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</si>
  <si>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</si>
  <si>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</si>
  <si>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</si>
  <si>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</si>
  <si>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</si>
  <si>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</si>
  <si>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</si>
  <si>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</si>
  <si>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</si>
  <si>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</si>
  <si>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</si>
  <si>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</si>
  <si>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</si>
  <si>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</si>
  <si>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</si>
  <si>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</si>
  <si>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</si>
  <si>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</si>
  <si>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</si>
  <si>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</si>
  <si>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</si>
  <si>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</si>
  <si>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</si>
  <si>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</si>
  <si>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</si>
  <si>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</si>
  <si>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</si>
  <si>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</si>
  <si>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</si>
  <si>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</si>
  <si>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</si>
  <si>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</si>
  <si>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</si>
  <si>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</si>
  <si>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</si>
  <si>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</si>
  <si>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</si>
  <si>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</si>
  <si>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</si>
  <si>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</si>
  <si>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</si>
  <si>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</si>
  <si>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</si>
  <si>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</si>
  <si>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</si>
  <si>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</si>
  <si>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</si>
  <si>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</si>
  <si>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</si>
  <si>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</si>
  <si>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</si>
  <si>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</si>
  <si>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</si>
  <si>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</si>
  <si>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</si>
  <si>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</si>
  <si>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</si>
  <si>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</si>
  <si>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</si>
  <si>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</si>
  <si>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</si>
  <si>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</si>
  <si>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</si>
  <si>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</si>
  <si>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</si>
  <si>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</si>
  <si>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</si>
  <si>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</si>
  <si>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</si>
  <si>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</si>
  <si>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</si>
  <si>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</si>
  <si>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</si>
  <si>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</si>
  <si>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7割程度必要</t>
  </si>
  <si>
    <t>使わない</t>
  </si>
  <si>
    <t>応相談</t>
  </si>
  <si>
    <t>搬入経路写真、可能であれば。分電盤写真要。2F以上の場合エレベーターサイズと階段経路の写真要</t>
    <rPh sb="0" eb="4">
      <t>ハンニュウケイロ</t>
    </rPh>
    <rPh sb="4" eb="6">
      <t>シャシン</t>
    </rPh>
    <rPh sb="7" eb="9">
      <t>カノウ</t>
    </rPh>
    <rPh sb="14" eb="17">
      <t>ブンデンバン</t>
    </rPh>
    <rPh sb="17" eb="19">
      <t>シャシン</t>
    </rPh>
    <rPh sb="19" eb="20">
      <t>ヨウ</t>
    </rPh>
    <rPh sb="23" eb="25">
      <t>イジョウ</t>
    </rPh>
    <rPh sb="26" eb="28">
      <t>バアイ</t>
    </rPh>
    <rPh sb="38" eb="40">
      <t>カイダン</t>
    </rPh>
    <rPh sb="40" eb="42">
      <t>ケイロ</t>
    </rPh>
    <rPh sb="43" eb="45">
      <t>シャシン</t>
    </rPh>
    <rPh sb="45" eb="46">
      <t>ヨウ</t>
    </rPh>
    <phoneticPr fontId="1"/>
  </si>
  <si>
    <t>応相談</t>
    <rPh sb="0" eb="3">
      <t>オウソウダン</t>
    </rPh>
    <phoneticPr fontId="1"/>
  </si>
  <si>
    <t>本番当日、本番前のリハーサル時間</t>
    <rPh sb="0" eb="2">
      <t>ホンバン</t>
    </rPh>
    <rPh sb="2" eb="4">
      <t>トウジツ</t>
    </rPh>
    <rPh sb="5" eb="8">
      <t>ホンバンマエ</t>
    </rPh>
    <rPh sb="14" eb="16">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</si>
</sst>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13</xdr:col>
      <xdr:colOff>488156</xdr:colOff>
      <xdr:row>50</xdr:row>
      <xdr:rowOff>103094</xdr:rowOff>
    </xdr:from>
    <xdr:to>
      <xdr:col>23</xdr:col>
      <xdr:colOff>171451</xdr:colOff>
      <xdr:row>60</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9114235" y="18706610"/>
          <a:ext cx="4862514" cy="201177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291703</xdr:colOff>
      <xdr:row>75</xdr:row>
      <xdr:rowOff>191940</xdr:rowOff>
    </xdr:from>
    <xdr:to>
      <xdr:col>22</xdr:col>
      <xdr:colOff>471774</xdr:colOff>
      <xdr:row>77</xdr:row>
      <xdr:rowOff>25777</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9502198" y="24363874"/>
          <a:ext cx="5113302" cy="319073"/>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7</xdr:col>
      <xdr:colOff>644825</xdr:colOff>
      <xdr:row>72</xdr:row>
      <xdr:rowOff>144493</xdr:rowOff>
    </xdr:from>
    <xdr:to>
      <xdr:col>8</xdr:col>
      <xdr:colOff>645985</xdr:colOff>
      <xdr:row>76</xdr:row>
      <xdr:rowOff>148828</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802702" y="23588573"/>
          <a:ext cx="827858" cy="974807"/>
          <a:chOff x="5332310"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32310" y="13280673"/>
            <a:ext cx="677334" cy="635959"/>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t>舞台ツラ～２　ｍ</a:t>
            </a:r>
          </a:p>
        </xdr:txBody>
      </xdr:sp>
    </xdr:grpSp>
    <xdr:clientData/>
  </xdr:twoCellAnchor>
  <xdr:twoCellAnchor>
    <xdr:from>
      <xdr:col>14</xdr:col>
      <xdr:colOff>392907</xdr:colOff>
      <xdr:row>84</xdr:row>
      <xdr:rowOff>91375</xdr:rowOff>
    </xdr:from>
    <xdr:to>
      <xdr:col>24</xdr:col>
      <xdr:colOff>142876</xdr:colOff>
      <xdr:row>98</xdr:row>
      <xdr:rowOff>185114</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9536907" y="26070813"/>
          <a:ext cx="4929188" cy="324294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15</xdr:col>
      <xdr:colOff>201538</xdr:colOff>
      <xdr:row>69</xdr:row>
      <xdr:rowOff>200763</xdr:rowOff>
    </xdr:from>
    <xdr:to>
      <xdr:col>16</xdr:col>
      <xdr:colOff>385599</xdr:colOff>
      <xdr:row>77</xdr:row>
      <xdr:rowOff>107155</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0508307" y="22916989"/>
          <a:ext cx="732198"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322433</xdr:colOff>
      <xdr:row>97</xdr:row>
      <xdr:rowOff>124844</xdr:rowOff>
    </xdr:from>
    <xdr:to>
      <xdr:col>6</xdr:col>
      <xdr:colOff>554208</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602606" y="29027267"/>
          <a:ext cx="1005681" cy="117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256322</xdr:colOff>
      <xdr:row>68</xdr:row>
      <xdr:rowOff>14938</xdr:rowOff>
    </xdr:from>
    <xdr:to>
      <xdr:col>9</xdr:col>
      <xdr:colOff>12580</xdr:colOff>
      <xdr:row>72</xdr:row>
      <xdr:rowOff>123314</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88682" y="22446313"/>
          <a:ext cx="4399696" cy="10132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590377</xdr:colOff>
      <xdr:row>59</xdr:row>
      <xdr:rowOff>56880</xdr:rowOff>
    </xdr:from>
    <xdr:to>
      <xdr:col>8</xdr:col>
      <xdr:colOff>637252</xdr:colOff>
      <xdr:row>67</xdr:row>
      <xdr:rowOff>202405</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748254" y="20472729"/>
          <a:ext cx="873573" cy="1960667"/>
          <a:chOff x="5318505"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8505" y="13286960"/>
            <a:ext cx="677334" cy="8075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5.4</a:t>
            </a:r>
            <a:r>
              <a:rPr kumimoji="1" lang="ja-JP" altLang="en-US" sz="1400" b="1"/>
              <a:t>ｍ以上あれば張り出しなし</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713449</xdr:colOff>
      <xdr:row>68</xdr:row>
      <xdr:rowOff>9315</xdr:rowOff>
    </xdr:from>
    <xdr:to>
      <xdr:col>8</xdr:col>
      <xdr:colOff>506042</xdr:colOff>
      <xdr:row>72</xdr:row>
      <xdr:rowOff>107157</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5871326" y="22482923"/>
          <a:ext cx="619291" cy="1068314"/>
          <a:chOff x="5315522"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15522" y="13317280"/>
            <a:ext cx="677334" cy="8288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000" b="1"/>
              <a:t>5.3</a:t>
            </a:r>
            <a:r>
              <a:rPr kumimoji="1" lang="ja-JP" altLang="en-US" sz="1000" b="1"/>
              <a:t>ｍ以下の場合張り出し</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3</xdr:col>
      <xdr:colOff>208682</xdr:colOff>
      <xdr:row>65</xdr:row>
      <xdr:rowOff>189154</xdr:rowOff>
    </xdr:from>
    <xdr:to>
      <xdr:col>9</xdr:col>
      <xdr:colOff>23811</xdr:colOff>
      <xdr:row>67</xdr:row>
      <xdr:rowOff>65484</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2059767" y="21952880"/>
          <a:ext cx="4775318" cy="343595"/>
          <a:chOff x="1076477" y="14944443"/>
          <a:chExt cx="4160761" cy="269324"/>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2870044" y="14944443"/>
            <a:ext cx="741705" cy="26932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11</a:t>
            </a:r>
            <a:r>
              <a:rPr kumimoji="1" lang="ja-JP" altLang="en-US" sz="1400" b="1"/>
              <a:t>ｍ以上</a:t>
            </a:r>
            <a:endParaRPr kumimoji="1" lang="en-US" altLang="ja-JP" sz="1400" b="1"/>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562402</xdr:colOff>
      <xdr:row>73</xdr:row>
      <xdr:rowOff>199204</xdr:rowOff>
    </xdr:from>
    <xdr:to>
      <xdr:col>3</xdr:col>
      <xdr:colOff>113109</xdr:colOff>
      <xdr:row>78</xdr:row>
      <xdr:rowOff>166688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746950" y="23761673"/>
          <a:ext cx="1098519" cy="109857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endParaRPr kumimoji="1" lang="en-US" altLang="ja-JP" sz="1100">
            <a:solidFill>
              <a:schemeClr val="bg2">
                <a:lumMod val="25000"/>
              </a:schemeClr>
            </a:solidFill>
          </a:endParaRPr>
        </a:p>
      </xdr:txBody>
    </xdr:sp>
    <xdr:clientData/>
  </xdr:twoCellAnchor>
  <xdr:twoCellAnchor>
    <xdr:from>
      <xdr:col>9</xdr:col>
      <xdr:colOff>231160</xdr:colOff>
      <xdr:row>73</xdr:row>
      <xdr:rowOff>184547</xdr:rowOff>
    </xdr:from>
    <xdr:to>
      <xdr:col>10</xdr:col>
      <xdr:colOff>535780</xdr:colOff>
      <xdr:row>79</xdr:row>
      <xdr:rowOff>59531</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606958" y="23747016"/>
          <a:ext cx="1078526" cy="12322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endParaRPr kumimoji="1" lang="en-US" altLang="ja-JP" sz="1100">
            <a:solidFill>
              <a:schemeClr val="bg2">
                <a:lumMod val="25000"/>
              </a:schemeClr>
            </a:solidFill>
          </a:endParaRP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321468</xdr:colOff>
      <xdr:row>76</xdr:row>
      <xdr:rowOff>136921</xdr:rowOff>
    </xdr:from>
    <xdr:to>
      <xdr:col>10</xdr:col>
      <xdr:colOff>130967</xdr:colOff>
      <xdr:row>95</xdr:row>
      <xdr:rowOff>125014</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79922" y="24378046"/>
          <a:ext cx="6000749" cy="4196953"/>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292377</xdr:colOff>
      <xdr:row>99</xdr:row>
      <xdr:rowOff>56110</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990143" y="2941097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xdr:col>
      <xdr:colOff>43019</xdr:colOff>
      <xdr:row>98</xdr:row>
      <xdr:rowOff>42345</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227567" y="2917098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333374</xdr:colOff>
      <xdr:row>67</xdr:row>
      <xdr:rowOff>35719</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4670" y="20453385"/>
          <a:ext cx="333252" cy="178749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349</xdr:colOff>
      <xdr:row>67</xdr:row>
      <xdr:rowOff>125016</xdr:rowOff>
    </xdr:from>
    <xdr:to>
      <xdr:col>1</xdr:col>
      <xdr:colOff>333374</xdr:colOff>
      <xdr:row>97</xdr:row>
      <xdr:rowOff>2381</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4897" y="22330172"/>
          <a:ext cx="333025" cy="657463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63</xdr:row>
      <xdr:rowOff>200307</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150058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75</xdr:row>
      <xdr:rowOff>32288</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0" y="240471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18</xdr:col>
      <xdr:colOff>291703</xdr:colOff>
      <xdr:row>71</xdr:row>
      <xdr:rowOff>120869</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11507391" y="23230900"/>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N73" sqref="N73"/>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563</v>
      </c>
      <c r="D2" s="27" t="s">
        <v>5</v>
      </c>
      <c r="E2" s="29" t="str">
        <f>VLOOKUP($C$2,'R7_制作団体一覧'!A:H,2,FALSE)</f>
        <v>演劇</v>
      </c>
      <c r="F2" s="26" t="s">
        <v>2</v>
      </c>
      <c r="G2" s="30" t="str">
        <f>VLOOKUP($C$2,'R7_制作団体一覧'!A:H,3,FALSE)</f>
        <v>演劇</v>
      </c>
      <c r="H2" s="27" t="s">
        <v>20</v>
      </c>
      <c r="I2" s="29" t="str">
        <f>VLOOKUP($C$2,'R7_制作団体一覧'!A:H,5,FALSE)</f>
        <v>A区分</v>
      </c>
      <c r="J2" s="27" t="s">
        <v>3</v>
      </c>
      <c r="K2" s="29" t="str">
        <f>VLOOKUP($C$2,'R7_制作団体一覧'!A:H,6,FALSE)</f>
        <v>I</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有限会社劇団銅鑼</v>
      </c>
      <c r="D3" s="97"/>
      <c r="E3" s="97"/>
      <c r="F3" s="97"/>
      <c r="G3" s="27" t="s">
        <v>4</v>
      </c>
      <c r="H3" s="98" t="str">
        <f>VLOOKUP($C$2,'R7_制作団体一覧'!A:H,7,FALSE)</f>
        <v>有限会社劇団銅鑼</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75</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11</v>
      </c>
      <c r="G10" s="51" t="s">
        <v>40</v>
      </c>
      <c r="H10" s="52" t="s">
        <v>42</v>
      </c>
      <c r="I10" s="53">
        <v>4</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4.5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613</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1.8</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615</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616</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2.4900000000000002</v>
      </c>
      <c r="G19" s="63" t="s">
        <v>40</v>
      </c>
      <c r="H19" s="64" t="s">
        <v>55</v>
      </c>
      <c r="I19" s="62">
        <v>8.8000000000000007</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t="s">
        <v>617</v>
      </c>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v>50</v>
      </c>
      <c r="E49" s="160"/>
      <c r="F49" s="161" t="s">
        <v>618</v>
      </c>
      <c r="G49" s="162"/>
      <c r="H49" s="161" t="s">
        <v>619</v>
      </c>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1.8</v>
      </c>
      <c r="H55" s="177"/>
      <c r="I55" s="20" t="s">
        <v>7</v>
      </c>
      <c r="J55" s="176">
        <f>I13</f>
        <v>1.8</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I113</v>
      </c>
      <c r="B3" s="71" t="str">
        <f>①会場条件に係るヒアリングシート!E2</f>
        <v>演劇</v>
      </c>
      <c r="C3" s="71" t="str">
        <f>①会場条件に係るヒアリングシート!G2</f>
        <v>演劇</v>
      </c>
      <c r="D3" s="71" t="str">
        <f>①会場条件に係るヒアリングシート!I2</f>
        <v>A区分</v>
      </c>
      <c r="E3" s="71" t="str">
        <f>①会場条件に係るヒアリングシート!K2</f>
        <v>I</v>
      </c>
      <c r="F3" s="71" t="str">
        <f>①会場条件に係るヒアリングシート!C3</f>
        <v>有限会社劇団銅鑼</v>
      </c>
      <c r="G3" s="71" t="str">
        <f>①会場条件に係るヒアリングシート!H3</f>
        <v>有限会社劇団銅鑼</v>
      </c>
      <c r="H3" s="71" t="str">
        <f>①会場条件に係るヒアリングシート!E9</f>
        <v>2F以上応相談</v>
      </c>
      <c r="I3" s="71">
        <f>①会場条件に係るヒアリングシート!J9</f>
        <v>75</v>
      </c>
      <c r="J3" s="71">
        <f>①会場条件に係るヒアリングシート!F10</f>
        <v>11</v>
      </c>
      <c r="K3" s="71">
        <f>①会場条件に係るヒアリングシート!I10</f>
        <v>4</v>
      </c>
      <c r="L3" s="71">
        <f>①会場条件に係るヒアリングシート!F11</f>
        <v>4.5</v>
      </c>
      <c r="M3" s="71" t="str">
        <f>①会場条件に係るヒアリングシート!F12</f>
        <v>条件が合えば可</v>
      </c>
      <c r="N3" s="71" t="str">
        <f>①会場条件に係るヒアリングシート!J12</f>
        <v>可</v>
      </c>
      <c r="O3" s="71">
        <f>①会場条件に係るヒアリングシート!F13</f>
        <v>1.8</v>
      </c>
      <c r="P3" s="71">
        <f>①会場条件に係るヒアリングシート!I13</f>
        <v>1.8</v>
      </c>
      <c r="Q3" s="71" t="str">
        <f>①会場条件に係るヒアリングシート!E14</f>
        <v>7割程度必要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1</v>
      </c>
      <c r="Z3" s="71">
        <f>①会場条件に係るヒアリングシート!F19</f>
        <v>2.4900000000000002</v>
      </c>
      <c r="AA3" s="71">
        <f>①会場条件に係るヒアリングシート!I19</f>
        <v>8.8000000000000007</v>
      </c>
      <c r="AB3" s="71">
        <f>①会場条件に係るヒアリングシート!E20</f>
        <v>0</v>
      </c>
      <c r="AC3" s="71" t="str">
        <f>①会場条件に係るヒアリングシート!E25</f>
        <v>要</v>
      </c>
      <c r="AD3" s="71" t="str">
        <f>①会場条件に係るヒアリングシート!E26</f>
        <v>搬入経路写真、可能であれば。分電盤写真要。2F以上の場合エレベーターサイズと階段経路の写真要</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f>①会場条件に係るヒアリングシート!D49</f>
        <v>50</v>
      </c>
      <c r="AV3" s="90" t="str">
        <f>①会場条件に係るヒアリングシート!F49</f>
        <v>応相談</v>
      </c>
      <c r="AW3" s="90" t="str">
        <f>①会場条件に係るヒアリングシート!H49</f>
        <v>本番当日、本番前のリハーサル時間</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2024-12-11T08:09:47Z</dcterms:modified>
</cp:coreProperties>
</file>