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<sst xmlns="http://schemas.openxmlformats.org/spreadsheetml/2006/main" count="1465" uniqueCount="619">
  <si>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</si>
  <si>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</si>
  <si>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</si>
  <si>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</si>
  <si>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</si>
  <si>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</si>
  <si>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</si>
  <si>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</si>
  <si>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</si>
  <si>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</si>
  <si>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</si>
  <si>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</si>
  <si>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</si>
  <si>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</si>
  <si>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</si>
  <si>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</si>
  <si>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</si>
  <si>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</si>
  <si>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</si>
  <si>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</si>
  <si>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</si>
  <si>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</si>
  <si>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</si>
  <si>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</si>
  <si>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</si>
  <si>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</si>
  <si>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</si>
  <si>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</si>
  <si>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</si>
  <si>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</si>
  <si>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</si>
  <si>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</si>
  <si>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</si>
  <si>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</si>
  <si>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</si>
  <si>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</si>
  <si>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</si>
  <si>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</si>
  <si>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</si>
  <si>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</si>
  <si>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</si>
  <si>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</si>
  <si>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</si>
  <si>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</si>
  <si>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</si>
  <si>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</si>
  <si>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</si>
  <si>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</si>
  <si>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</si>
  <si>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</si>
  <si>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</si>
  <si>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</si>
  <si>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</si>
  <si>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</si>
  <si>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</si>
  <si>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</si>
  <si>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</si>
  <si>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</si>
  <si>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</si>
  <si>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</si>
  <si>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</si>
  <si>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</si>
  <si>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</si>
  <si>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</si>
  <si>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</si>
  <si>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</si>
  <si>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</si>
  <si>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</si>
  <si>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</si>
  <si>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</si>
  <si>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</si>
  <si>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</si>
  <si>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</si>
  <si>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</si>
  <si>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</si>
  <si>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</si>
  <si>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</si>
  <si>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</si>
  <si>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</si>
  <si>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</si>
  <si>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</si>
  <si>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</si>
  <si>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</si>
  <si>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</si>
  <si>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</si>
  <si>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</si>
  <si>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</si>
  <si>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</si>
  <si>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</si>
  <si>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</si>
  <si>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</si>
  <si>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</si>
  <si>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</si>
  <si>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</si>
  <si>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</si>
  <si>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</si>
  <si>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</si>
  <si>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</si>
  <si>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</si>
  <si>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</si>
  <si>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</si>
  <si>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</si>
  <si>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</si>
  <si>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</si>
  <si>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</si>
  <si>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</si>
  <si>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</si>
  <si>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</si>
  <si>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</si>
  <si>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</si>
  <si>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</si>
  <si>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</si>
  <si>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</si>
  <si>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</si>
  <si>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</si>
  <si>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</si>
  <si>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</si>
  <si>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</si>
  <si>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</si>
  <si>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</si>
  <si>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</si>
  <si>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</si>
  <si>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</si>
  <si>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</si>
  <si>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</si>
  <si>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</si>
  <si>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</si>
  <si>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</si>
  <si>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</si>
  <si>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</si>
  <si>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</si>
  <si>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</si>
  <si>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</si>
  <si>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</si>
  <si>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</si>
  <si>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</si>
  <si>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</si>
  <si>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</si>
  <si>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</si>
  <si>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</si>
  <si>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</si>
  <si>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</si>
  <si>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</si>
  <si>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</si>
  <si>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</si>
  <si>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</si>
  <si>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</si>
  <si>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</si>
  <si>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</si>
  <si>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</si>
  <si>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</si>
  <si>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</si>
  <si>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</si>
  <si>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</si>
  <si>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</si>
  <si>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</si>
  <si>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</si>
  <si>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</si>
  <si>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</si>
  <si>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</si>
  <si>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</si>
  <si>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</si>
  <si>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</si>
  <si>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</si>
  <si>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</si>
  <si>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</si>
  <si>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</si>
  <si>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</si>
  <si>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</si>
  <si>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</si>
  <si>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</si>
  <si>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</si>
  <si>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</si>
  <si>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</si>
  <si>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</si>
  <si>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</si>
  <si>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</si>
  <si>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</si>
  <si>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</si>
  <si>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</si>
  <si>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</si>
  <si>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</si>
  <si>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</si>
  <si>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</si>
  <si>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</si>
  <si>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</si>
  <si>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</si>
  <si>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</si>
  <si>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</si>
  <si>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</si>
  <si>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</si>
  <si>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</si>
  <si>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</si>
  <si>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</si>
  <si>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</si>
  <si>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</si>
  <si>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</si>
  <si>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</si>
  <si>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</si>
  <si>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</si>
  <si>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</si>
  <si>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</si>
  <si>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</si>
  <si>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</si>
  <si>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</si>
  <si>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</si>
  <si>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</si>
  <si>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</si>
  <si>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</si>
  <si>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</si>
  <si>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</si>
  <si>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</si>
  <si>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</si>
  <si>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</si>
  <si>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</si>
  <si>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</si>
  <si>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</si>
  <si>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</si>
  <si>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</si>
  <si>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</si>
  <si>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</si>
  <si>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</si>
  <si>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</si>
  <si>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</si>
  <si>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</si>
  <si>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</si>
  <si>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</si>
  <si>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</si>
  <si>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</si>
  <si>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</si>
  <si>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</si>
  <si>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</si>
  <si>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</si>
  <si>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</si>
  <si>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</si>
  <si>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</si>
  <si>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</si>
  <si>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</si>
  <si>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</si>
  <si>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</si>
  <si>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</si>
  <si>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</si>
  <si>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</si>
  <si>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</si>
  <si>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</si>
  <si>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</si>
  <si>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</si>
  <si>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</si>
  <si>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</si>
  <si>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</si>
  <si>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</si>
  <si>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</si>
  <si>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</si>
  <si>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</si>
  <si>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</si>
  <si>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</si>
  <si>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</si>
  <si>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</si>
  <si>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</si>
  <si>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</si>
  <si>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</si>
  <si>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</si>
  <si>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</si>
  <si>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</si>
  <si>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</si>
  <si>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</si>
  <si>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</si>
  <si>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</si>
  <si>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</si>
  <si>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</si>
  <si>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</si>
  <si>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</si>
  <si>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</si>
  <si>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</si>
  <si>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</si>
  <si>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</si>
  <si>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</si>
  <si>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</si>
  <si>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</si>
  <si>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</si>
  <si>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</si>
  <si>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</si>
  <si>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</si>
  <si>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</si>
  <si>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</si>
  <si>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</si>
  <si>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</si>
  <si>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</si>
  <si>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</si>
  <si>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</si>
  <si>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</si>
  <si>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</si>
  <si>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</si>
  <si>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</si>
  <si>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</si>
  <si>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</si>
  <si>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</si>
  <si>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</si>
  <si>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</si>
  <si>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</si>
  <si>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</si>
  <si>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</si>
  <si>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</si>
  <si>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</si>
  <si>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</si>
  <si>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</si>
  <si>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</si>
  <si>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</si>
  <si>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</si>
  <si>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</si>
  <si>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</si>
  <si>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</si>
  <si>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</si>
  <si>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</si>
  <si>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</si>
  <si>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</si>
  <si>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</si>
  <si>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</si>
  <si>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</si>
  <si>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</si>
  <si>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</si>
  <si>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</si>
  <si>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</si>
  <si>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</si>
  <si>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</si>
  <si>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</si>
  <si>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</si>
  <si>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</si>
  <si>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</si>
  <si>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</si>
  <si>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</si>
  <si>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</si>
  <si>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</si>
  <si>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</si>
  <si>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</si>
  <si>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</si>
  <si>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</si>
  <si>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</si>
  <si>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</si>
  <si>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</si>
  <si>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</si>
  <si>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</si>
  <si>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</si>
  <si>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</si>
  <si>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</si>
  <si>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</si>
  <si>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</si>
  <si>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</si>
  <si>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</si>
  <si>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</si>
  <si>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</si>
  <si>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</si>
  <si>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</si>
  <si>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</si>
  <si>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</si>
  <si>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</si>
  <si>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</si>
  <si>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</si>
  <si>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</si>
  <si>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</si>
  <si>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</si>
  <si>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</si>
  <si>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</si>
  <si>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</si>
  <si>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</si>
  <si>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</si>
  <si>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</si>
  <si>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</si>
  <si>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</si>
  <si>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</si>
  <si>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</si>
  <si>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</si>
  <si>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</si>
  <si>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</si>
  <si>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</si>
  <si>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</si>
  <si>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</si>
  <si>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</si>
  <si>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</si>
  <si>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</si>
  <si>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</si>
  <si>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</si>
  <si>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</si>
  <si>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</si>
  <si>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</si>
  <si>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</si>
  <si>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</si>
  <si>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</si>
  <si>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</si>
  <si>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</si>
  <si>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</si>
  <si>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</si>
  <si>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</si>
  <si>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</si>
  <si>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</si>
  <si>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</si>
  <si>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</si>
  <si>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</si>
  <si>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</si>
  <si>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</si>
  <si>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</si>
  <si>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</si>
  <si>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</si>
  <si>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</si>
  <si>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</si>
  <si>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</si>
  <si>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</si>
  <si>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</si>
  <si>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</si>
  <si>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</si>
  <si>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</si>
  <si>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</si>
  <si>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</si>
  <si>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</si>
  <si>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</si>
  <si>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</si>
  <si>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</si>
  <si>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</si>
  <si>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</si>
  <si>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</si>
  <si>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</si>
  <si>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</si>
  <si>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</si>
  <si>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</si>
  <si>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</si>
  <si>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</si>
  <si>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</si>
  <si>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</si>
  <si>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</si>
  <si>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</si>
  <si>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</si>
  <si>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</si>
  <si>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</si>
  <si>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</si>
  <si>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</si>
  <si>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</si>
  <si>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</si>
  <si>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</si>
  <si>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</si>
  <si>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</si>
  <si>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</si>
  <si>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</si>
  <si>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</si>
  <si>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</si>
  <si>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</si>
  <si>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</si>
  <si>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</si>
  <si>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</si>
  <si>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</si>
  <si>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</si>
  <si>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</si>
  <si>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</si>
  <si>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</si>
  <si>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</si>
  <si>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</si>
  <si>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</si>
  <si>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</si>
  <si>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</si>
  <si>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</si>
  <si>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</si>
  <si>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</si>
  <si>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</si>
  <si>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</si>
  <si>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</si>
  <si>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</si>
  <si>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</si>
  <si>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</si>
  <si>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</si>
  <si>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</si>
  <si>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</si>
  <si>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</si>
  <si>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</si>
  <si>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</si>
  <si>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</si>
  <si>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</si>
  <si>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</si>
  <si>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</si>
  <si>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</si>
  <si>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</si>
  <si>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</si>
  <si>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</si>
  <si>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</si>
  <si>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</si>
  <si>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</si>
  <si>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</si>
  <si>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</si>
  <si>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</si>
  <si>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</si>
  <si>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</si>
  <si>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</si>
  <si>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</si>
  <si>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</si>
  <si>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</si>
  <si>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</si>
  <si>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</si>
  <si>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</si>
  <si>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</si>
  <si>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</si>
  <si>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</si>
  <si>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</si>
  <si>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</si>
  <si>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</si>
  <si>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</si>
  <si>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</si>
  <si>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</si>
  <si>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</si>
  <si>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</si>
  <si>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</si>
  <si>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</si>
  <si>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</si>
  <si>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</si>
  <si>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</si>
  <si>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</si>
  <si>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</si>
  <si>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</si>
  <si>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</si>
  <si>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</si>
  <si>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</si>
  <si>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</si>
  <si>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</si>
  <si>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</si>
  <si>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</si>
  <si>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</si>
  <si>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</si>
  <si>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</si>
  <si>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</si>
  <si>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</si>
  <si>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</si>
  <si>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</si>
  <si>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</si>
  <si>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</si>
  <si>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</si>
  <si>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</si>
  <si>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</si>
  <si>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</si>
  <si>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</si>
  <si>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</si>
  <si>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</si>
  <si>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</si>
  <si>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</si>
  <si>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</si>
  <si>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</si>
  <si>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</si>
  <si>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</si>
  <si>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</si>
  <si>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</si>
  <si>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</si>
  <si>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</si>
  <si>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</si>
  <si>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</si>
  <si>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</si>
  <si>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</si>
  <si>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</si>
  <si>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</si>
  <si>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</si>
  <si>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</si>
  <si>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</si>
  <si>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</si>
  <si>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</si>
  <si>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</si>
  <si>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</si>
  <si>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</si>
  <si>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</si>
  <si>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</si>
  <si>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</si>
  <si>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</si>
  <si>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</si>
  <si>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</si>
  <si>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</si>
  <si>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</si>
  <si>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</si>
  <si>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</si>
  <si>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</si>
  <si>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</si>
  <si>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</si>
  <si>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</si>
  <si>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</si>
  <si>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</si>
  <si>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</si>
  <si>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</si>
  <si>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</si>
  <si>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</si>
  <si>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</si>
  <si>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</si>
  <si>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</si>
  <si>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</si>
  <si>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</si>
  <si>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</si>
  <si>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</si>
  <si>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</si>
  <si>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</si>
  <si>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</si>
  <si>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</si>
  <si>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</si>
  <si>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</si>
  <si>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</si>
  <si>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</si>
  <si>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</si>
  <si>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</si>
  <si>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</si>
  <si>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</si>
  <si>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</si>
  <si>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</si>
  <si>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</si>
  <si>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</si>
  <si>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</si>
  <si>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</si>
  <si>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</si>
  <si>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</si>
  <si>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</si>
  <si>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</si>
  <si>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</si>
  <si>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</si>
  <si>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</si>
  <si>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</si>
  <si>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</si>
  <si>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応相談</t>
  </si>
  <si>
    <t>ハイエース</t>
  </si>
  <si>
    <t>指定なし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</si>
</sst>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6056" y="20534693"/>
          <a:ext cx="7752443" cy="8968826"/>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12</xdr:col>
      <xdr:colOff>304800</xdr:colOff>
      <xdr:row>74</xdr:row>
      <xdr:rowOff>59266</xdr:rowOff>
    </xdr:from>
    <xdr:to>
      <xdr:col>19</xdr:col>
      <xdr:colOff>329142</xdr:colOff>
      <xdr:row>80</xdr:row>
      <xdr:rowOff>12096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008533" y="23994533"/>
          <a:ext cx="3876676" cy="137523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16933</xdr:colOff>
      <xdr:row>75</xdr:row>
      <xdr:rowOff>157780</xdr:rowOff>
    </xdr:from>
    <xdr:to>
      <xdr:col>9</xdr:col>
      <xdr:colOff>214862</xdr:colOff>
      <xdr:row>76</xdr:row>
      <xdr:rowOff>187964</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83833" y="24433830"/>
          <a:ext cx="5189029" cy="271484"/>
          <a:chOff x="1076477" y="14927191"/>
          <a:chExt cx="4160761" cy="327464"/>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27191"/>
            <a:ext cx="1056317" cy="32746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70913" y="22755256"/>
          <a:ext cx="833009" cy="2013749"/>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61367" y="23404458"/>
          <a:ext cx="730160" cy="18367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197851</xdr:colOff>
      <xdr:row>69</xdr:row>
      <xdr:rowOff>212186</xdr:rowOff>
    </xdr:from>
    <xdr:to>
      <xdr:col>19</xdr:col>
      <xdr:colOff>67735</xdr:colOff>
      <xdr:row>74</xdr:row>
      <xdr:rowOff>41162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901584" y="22919786"/>
          <a:ext cx="3722218" cy="105664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76</xdr:row>
      <xdr:rowOff>169335</xdr:rowOff>
    </xdr:from>
    <xdr:to>
      <xdr:col>8</xdr:col>
      <xdr:colOff>47893</xdr:colOff>
      <xdr:row>80</xdr:row>
      <xdr:rowOff>105195</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95318" y="24686685"/>
          <a:ext cx="878725" cy="850260"/>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53453" y="23397556"/>
          <a:ext cx="779303" cy="18436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94168" y="23397556"/>
          <a:ext cx="730160" cy="18436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903713" y="23397556"/>
          <a:ext cx="594678" cy="18436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64150" y="22674593"/>
          <a:ext cx="4609086" cy="309045"/>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57248" y="21942135"/>
          <a:ext cx="46090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954211" y="21534355"/>
          <a:ext cx="46217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57525" y="21103659"/>
          <a:ext cx="46154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130997" y="20504150"/>
          <a:ext cx="168164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75025" y="20513812"/>
          <a:ext cx="168799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446154</xdr:colOff>
      <xdr:row>69</xdr:row>
      <xdr:rowOff>243322</xdr:rowOff>
    </xdr:from>
    <xdr:to>
      <xdr:col>5</xdr:col>
      <xdr:colOff>145775</xdr:colOff>
      <xdr:row>72</xdr:row>
      <xdr:rowOff>126444</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308821" y="22950922"/>
          <a:ext cx="1359087"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19</xdr:col>
      <xdr:colOff>280339</xdr:colOff>
      <xdr:row>59</xdr:row>
      <xdr:rowOff>25398</xdr:rowOff>
    </xdr:from>
    <xdr:ext cx="543739" cy="254001"/>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36406" y="20396198"/>
          <a:ext cx="543739" cy="2540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9213</xdr:colOff>
      <xdr:row>66</xdr:row>
      <xdr:rowOff>91390</xdr:rowOff>
    </xdr:from>
    <xdr:to>
      <xdr:col>1</xdr:col>
      <xdr:colOff>187760</xdr:colOff>
      <xdr:row>97</xdr:row>
      <xdr:rowOff>84667</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212413" y="22062390"/>
          <a:ext cx="178547" cy="74439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207442" y="2058747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13</xdr:col>
      <xdr:colOff>8466</xdr:colOff>
      <xdr:row>58</xdr:row>
      <xdr:rowOff>116503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9262533" y="203349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1294" y="20826793"/>
          <a:ext cx="7695293" cy="8892626"/>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49438" y="24569317"/>
          <a:ext cx="515092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21701" y="23052119"/>
          <a:ext cx="826659"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050242" y="23691796"/>
          <a:ext cx="7238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52456" y="25161209"/>
          <a:ext cx="872375"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29628" y="23684894"/>
          <a:ext cx="7666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057643" y="23684894"/>
          <a:ext cx="7238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760838" y="23684894"/>
          <a:ext cx="5883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865725" y="22971456"/>
          <a:ext cx="45582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858823" y="22243760"/>
          <a:ext cx="4558286" cy="304283"/>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855786" y="21832805"/>
          <a:ext cx="4570986" cy="231672"/>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859100" y="21398934"/>
          <a:ext cx="4564636" cy="231672"/>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032572" y="20796250"/>
          <a:ext cx="1662596" cy="280342"/>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744850" y="20805912"/>
          <a:ext cx="1668946" cy="267642"/>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045517" y="20879579"/>
          <a:ext cx="2861733" cy="1363009"/>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50" zoomScaleNormal="106" zoomScaleSheetLayoutView="150" workbookViewId="0">
      <selection activeCell="V11" sqref="V11"/>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588</v>
      </c>
      <c r="D2" s="27" t="s">
        <v>5</v>
      </c>
      <c r="E2" s="29" t="str">
        <f>VLOOKUP($C$2,'R7_制作団体一覧'!A:H,2,FALSE)</f>
        <v>演劇</v>
      </c>
      <c r="F2" s="26" t="s">
        <v>2</v>
      </c>
      <c r="G2" s="30" t="str">
        <f>VLOOKUP($C$2,'R7_制作団体一覧'!A:H,3,FALSE)</f>
        <v>ミュージカル</v>
      </c>
      <c r="H2" s="27" t="s">
        <v>20</v>
      </c>
      <c r="I2" s="29" t="str">
        <f>VLOOKUP($C$2,'R7_制作団体一覧'!A:H,5,FALSE)</f>
        <v>C区分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9" t="str">
        <f>VLOOKUP($C$2,'R7_制作団体一覧'!A:H,8,FALSE)</f>
        <v>一般社団法人アンサンブル・レネット</v>
      </c>
      <c r="D3" s="99"/>
      <c r="E3" s="99"/>
      <c r="F3" s="99"/>
      <c r="G3" s="27" t="s">
        <v>4</v>
      </c>
      <c r="H3" s="100" t="str">
        <f>VLOOKUP($C$2,'R7_制作団体一覧'!A:H,7,FALSE)</f>
        <v>一般社団法人アンサンブル・レネット</v>
      </c>
      <c r="I3" s="100"/>
      <c r="J3" s="100"/>
      <c r="K3" s="10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613</v>
      </c>
      <c r="F9" s="104"/>
      <c r="G9" s="105" t="s">
        <v>47</v>
      </c>
      <c r="H9" s="106"/>
      <c r="I9" s="106"/>
      <c r="J9" s="47">
        <v>20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618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614</v>
      </c>
      <c r="G12" s="116"/>
      <c r="H12" s="117" t="s">
        <v>45</v>
      </c>
      <c r="I12" s="118"/>
      <c r="J12" s="119" t="s">
        <v>614</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t="s">
        <v>618</v>
      </c>
      <c r="G13" s="51" t="s">
        <v>40</v>
      </c>
      <c r="H13" s="49" t="s">
        <v>7</v>
      </c>
      <c r="I13" s="50" t="s">
        <v>618</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615</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616</v>
      </c>
      <c r="F17" s="126"/>
      <c r="G17" s="140" t="s">
        <v>53</v>
      </c>
      <c r="H17" s="141"/>
      <c r="I17" s="141"/>
      <c r="J17" s="47" t="s">
        <v>618</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617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v>1.7</v>
      </c>
      <c r="G19" s="63" t="s">
        <v>40</v>
      </c>
      <c r="H19" s="64" t="s">
        <v>55</v>
      </c>
      <c r="I19" s="62">
        <v>4.7</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461</v>
      </c>
      <c r="C20" s="146"/>
      <c r="D20" s="147"/>
      <c r="E20" s="153"/>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615</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1"/>
      <c r="E47" s="162"/>
      <c r="F47" s="163"/>
      <c r="G47" s="164"/>
      <c r="H47" s="163"/>
      <c r="I47" s="164"/>
      <c r="J47" s="163"/>
      <c r="K47" s="164"/>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1"/>
      <c r="E48" s="162"/>
      <c r="F48" s="163"/>
      <c r="G48" s="164"/>
      <c r="H48" s="163"/>
      <c r="I48" s="164"/>
      <c r="J48" s="163"/>
      <c r="K48" s="164"/>
      <c r="L48" s="21"/>
      <c r="M48" s="43"/>
      <c r="N48" s="43"/>
      <c r="O48" s="43"/>
      <c r="P48" s="43"/>
      <c r="Q48" s="43"/>
      <c r="R48" s="43"/>
      <c r="S48" s="43"/>
      <c r="T48" s="43"/>
      <c r="U48" s="43"/>
      <c r="V48" s="43"/>
      <c r="W48" s="43"/>
      <c r="X48" s="43"/>
      <c r="Y48" s="43"/>
      <c r="Z48" s="43"/>
    </row>
    <row r="49" spans="1:26" ht="80.45" customHeight="1" x14ac:dyDescent="0.15">
      <c r="A49" s="21"/>
      <c r="B49" s="73" t="s">
        <v>429</v>
      </c>
      <c r="C49" s="82"/>
      <c r="D49" s="161"/>
      <c r="E49" s="162"/>
      <c r="F49" s="163"/>
      <c r="G49" s="164"/>
      <c r="H49" s="163"/>
      <c r="I49" s="164"/>
      <c r="J49" s="163"/>
      <c r="K49" s="164"/>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7" t="s">
        <v>9</v>
      </c>
      <c r="C55" s="177"/>
      <c r="D55" s="177"/>
      <c r="E55" s="177"/>
      <c r="F55" s="38" t="s">
        <v>6</v>
      </c>
      <c r="G55" s="178" t="str">
        <f>F13</f>
        <v>指定なし</v>
      </c>
      <c r="H55" s="179"/>
      <c r="I55" s="20" t="s">
        <v>7</v>
      </c>
      <c r="J55" s="178" t="str">
        <f>I13</f>
        <v>指定なし</v>
      </c>
      <c r="K55" s="179"/>
      <c r="L55" s="19"/>
      <c r="M55" s="32"/>
      <c r="W55" s="32"/>
      <c r="X55" s="32"/>
      <c r="Y55" s="32"/>
    </row>
    <row r="56" spans="1:26" ht="17.100000000000001" customHeight="1" x14ac:dyDescent="0.15">
      <c r="A56" s="19"/>
      <c r="B56" s="174" t="s">
        <v>8</v>
      </c>
      <c r="C56" s="174"/>
      <c r="D56" s="174"/>
      <c r="E56" s="174"/>
      <c r="F56" s="174"/>
      <c r="G56" s="175" t="str">
        <f>E17</f>
        <v>応相談</v>
      </c>
      <c r="H56" s="175"/>
      <c r="I56" s="175"/>
      <c r="J56" s="175"/>
      <c r="K56" s="175"/>
      <c r="L56" s="19"/>
      <c r="M56" s="32"/>
      <c r="W56" s="32"/>
      <c r="X56" s="32"/>
      <c r="Y56" s="32"/>
    </row>
    <row r="57" spans="1:26" ht="17.100000000000001" customHeight="1" x14ac:dyDescent="0.15">
      <c r="A57" s="19"/>
      <c r="B57" s="174" t="s">
        <v>12</v>
      </c>
      <c r="C57" s="174"/>
      <c r="D57" s="174"/>
      <c r="E57" s="174"/>
      <c r="F57" s="174"/>
      <c r="G57" s="175" t="str">
        <f>J17</f>
        <v>指定なし</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120" zoomScaleNormal="106" zoomScaleSheetLayoutView="120" workbookViewId="0">
      <selection activeCell="Q14" sqref="Q14"/>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9" t="s">
        <v>611</v>
      </c>
      <c r="D3" s="99"/>
      <c r="E3" s="99"/>
      <c r="F3" s="99"/>
      <c r="G3" s="27" t="s">
        <v>4</v>
      </c>
      <c r="H3" s="100" t="s">
        <v>612</v>
      </c>
      <c r="I3" s="100"/>
      <c r="J3" s="100"/>
      <c r="K3" s="10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500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424</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461</v>
      </c>
      <c r="C20" s="146"/>
      <c r="D20" s="146"/>
      <c r="E20" s="180" t="s">
        <v>472</v>
      </c>
      <c r="F20" s="181"/>
      <c r="G20" s="181"/>
      <c r="H20" s="181"/>
      <c r="I20" s="181"/>
      <c r="J20" s="181"/>
      <c r="K20" s="182"/>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3" t="s">
        <v>450</v>
      </c>
      <c r="E49" s="194"/>
      <c r="F49" s="195" t="s">
        <v>451</v>
      </c>
      <c r="G49" s="196"/>
      <c r="H49" s="195" t="s">
        <v>453</v>
      </c>
      <c r="I49" s="196"/>
      <c r="J49" s="195" t="s">
        <v>456</v>
      </c>
      <c r="K49" s="197"/>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7" t="s">
        <v>9</v>
      </c>
      <c r="C55" s="177"/>
      <c r="D55" s="177"/>
      <c r="E55" s="177"/>
      <c r="F55" s="38" t="s">
        <v>6</v>
      </c>
      <c r="G55" s="178">
        <f>F13</f>
        <v>2</v>
      </c>
      <c r="H55" s="179"/>
      <c r="I55" s="20" t="s">
        <v>7</v>
      </c>
      <c r="J55" s="178">
        <f>I13</f>
        <v>2</v>
      </c>
      <c r="K55" s="179"/>
      <c r="L55" s="19"/>
      <c r="M55" s="32"/>
      <c r="W55" s="32"/>
      <c r="X55" s="32"/>
      <c r="Y55" s="32"/>
    </row>
    <row r="56" spans="1:26" ht="17.100000000000001" customHeight="1" x14ac:dyDescent="0.15">
      <c r="A56" s="19"/>
      <c r="B56" s="174" t="s">
        <v>8</v>
      </c>
      <c r="C56" s="174"/>
      <c r="D56" s="174"/>
      <c r="E56" s="174"/>
      <c r="F56" s="174"/>
      <c r="G56" s="175" t="str">
        <f>E17</f>
        <v>必須</v>
      </c>
      <c r="H56" s="175"/>
      <c r="I56" s="175"/>
      <c r="J56" s="175"/>
      <c r="K56" s="175"/>
      <c r="L56" s="19"/>
      <c r="M56" s="32"/>
      <c r="W56" s="32"/>
      <c r="X56" s="32"/>
      <c r="Y56" s="32"/>
    </row>
    <row r="57" spans="1:26" ht="17.100000000000001" customHeight="1" x14ac:dyDescent="0.15">
      <c r="A57" s="19"/>
      <c r="B57" s="174" t="s">
        <v>12</v>
      </c>
      <c r="C57" s="174"/>
      <c r="D57" s="174"/>
      <c r="E57" s="174"/>
      <c r="F57" s="174"/>
      <c r="G57" s="175">
        <f>J17</f>
        <v>10</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D3"/>
    </sheetView>
  </sheetViews>
  <sheetFormatPr defaultColWidth="8.875" defaultRowHeight="13.5" x14ac:dyDescent="0.15"/>
  <cols>
    <col min="6" max="6" width="17.125" bestFit="1" customWidth="1"/>
    <col min="7" max="7" width="31.62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K136</v>
      </c>
      <c r="B3" s="71" t="str">
        <f>①会場条件に係るヒアリングシート!E2</f>
        <v>演劇</v>
      </c>
      <c r="C3" s="71" t="str">
        <f>①会場条件に係るヒアリングシート!G2</f>
        <v>ミュージカル</v>
      </c>
      <c r="D3" s="71" t="str">
        <f>①会場条件に係るヒアリングシート!I2</f>
        <v>C区分</v>
      </c>
      <c r="E3" s="71" t="str">
        <f>①会場条件に係るヒアリングシート!K2</f>
        <v>C</v>
      </c>
      <c r="F3" s="71" t="str">
        <f>①会場条件に係るヒアリングシート!C3</f>
        <v>一般社団法人アンサンブル・レネット</v>
      </c>
      <c r="G3" s="71" t="str">
        <f>①会場条件に係るヒアリングシート!H3</f>
        <v>一般社団法人アンサンブル・レネット</v>
      </c>
      <c r="H3" s="71" t="str">
        <f>①会場条件に係るヒアリングシート!E9</f>
        <v>制限なし</v>
      </c>
      <c r="I3" s="71">
        <f>①会場条件に係るヒアリングシート!J9</f>
        <v>20</v>
      </c>
      <c r="J3" s="71">
        <f>①会場条件に係るヒアリングシート!F10</f>
        <v>8</v>
      </c>
      <c r="K3" s="71">
        <f>①会場条件に係るヒアリングシート!I10</f>
        <v>4</v>
      </c>
      <c r="L3" s="71" t="str">
        <f>①会場条件に係るヒアリングシート!F11</f>
        <v>指定なし</v>
      </c>
      <c r="M3" s="71" t="str">
        <f>①会場条件に係るヒアリングシート!F12</f>
        <v>可</v>
      </c>
      <c r="N3" s="71" t="str">
        <f>①会場条件に係るヒアリングシート!J12</f>
        <v>可</v>
      </c>
      <c r="O3" s="71" t="str">
        <f>①会場条件に係るヒアリングシート!F13</f>
        <v>指定なし</v>
      </c>
      <c r="P3" s="71" t="str">
        <f>①会場条件に係るヒアリングシート!I13</f>
        <v>指定なし</v>
      </c>
      <c r="Q3" s="71" t="str">
        <f>①会場条件に係るヒアリングシート!E14</f>
        <v>不要</v>
      </c>
      <c r="R3" s="71" t="str">
        <f>①会場条件に係るヒアリングシート!J14</f>
        <v>なくても良い</v>
      </c>
      <c r="S3" s="71" t="str">
        <f>①会場条件に係るヒアリングシート!E15</f>
        <v>あればよい</v>
      </c>
      <c r="T3" s="71" t="str">
        <f>①会場条件に係るヒアリングシート!J15</f>
        <v>あり</v>
      </c>
      <c r="U3" s="71">
        <f>①会場条件に係るヒアリングシート!J16</f>
        <v>0</v>
      </c>
      <c r="V3" s="71" t="str">
        <f>①会場条件に係るヒアリングシート!E17</f>
        <v>応相談</v>
      </c>
      <c r="W3" s="71" t="str">
        <f>①会場条件に係るヒアリングシート!J17</f>
        <v>指定なし</v>
      </c>
      <c r="X3" s="71" t="str">
        <f>①会場条件に係るヒアリングシート!E18</f>
        <v>ハイエース</v>
      </c>
      <c r="Y3" s="71">
        <f>①会場条件に係るヒアリングシート!H18</f>
        <v>2</v>
      </c>
      <c r="Z3" s="71">
        <f>①会場条件に係るヒアリングシート!F19</f>
        <v>1.7</v>
      </c>
      <c r="AA3" s="71">
        <f>①会場条件に係るヒアリングシート!I19</f>
        <v>4.7</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2024-12-11T07:51:37Z</dcterms:modified>
</cp:coreProperties>
</file>