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0" yWindow="735" windowWidth="29400" windowHeight="1837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<sst xmlns="http://schemas.openxmlformats.org/spreadsheetml/2006/main" count="1461" uniqueCount="620">
  <si>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</si>
  <si>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</si>
  <si>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</si>
  <si>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</si>
  <si>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</si>
  <si>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</si>
  <si>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</si>
  <si>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</si>
  <si>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</si>
  <si>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</si>
  <si>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</si>
  <si>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</si>
  <si>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</si>
  <si>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</si>
  <si>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</si>
  <si>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</si>
  <si>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</si>
  <si>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</si>
  <si>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</si>
  <si>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</si>
  <si>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</si>
  <si>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</si>
  <si>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</si>
  <si>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</si>
  <si>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</si>
  <si>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</si>
  <si>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</si>
  <si>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</si>
  <si>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</si>
  <si>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</si>
  <si>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</si>
  <si>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</si>
  <si>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</si>
  <si>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</si>
  <si>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</si>
  <si>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</si>
  <si>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</si>
  <si>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</si>
  <si>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</si>
  <si>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</si>
  <si>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</si>
  <si>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</si>
  <si>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</si>
  <si>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</si>
  <si>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</si>
  <si>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</si>
  <si>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</si>
  <si>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</si>
  <si>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</si>
  <si>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</si>
  <si>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</si>
  <si>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</si>
  <si>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</si>
  <si>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</si>
  <si>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</si>
  <si>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</si>
  <si>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</si>
  <si>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</si>
  <si>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</si>
  <si>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</si>
  <si>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</si>
  <si>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</si>
  <si>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</si>
  <si>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</si>
  <si>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</si>
  <si>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</si>
  <si>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</si>
  <si>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</si>
  <si>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</si>
  <si>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</si>
  <si>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</si>
  <si>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</si>
  <si>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</si>
  <si>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</si>
  <si>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</si>
  <si>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</si>
  <si>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</si>
  <si>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</si>
  <si>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</si>
  <si>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</si>
  <si>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</si>
  <si>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</si>
  <si>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</si>
  <si>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</si>
  <si>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</si>
  <si>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</si>
  <si>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</si>
  <si>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</si>
  <si>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</si>
  <si>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</si>
  <si>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</si>
  <si>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</si>
  <si>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</si>
  <si>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</si>
  <si>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</si>
  <si>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</si>
  <si>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</si>
  <si>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</si>
  <si>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</si>
  <si>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</si>
  <si>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</si>
  <si>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</si>
  <si>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</si>
  <si>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</si>
  <si>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</si>
  <si>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</si>
  <si>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</si>
  <si>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</si>
  <si>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</si>
  <si>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</si>
  <si>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</si>
  <si>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</si>
  <si>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</si>
  <si>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</si>
  <si>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</si>
  <si>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</si>
  <si>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</si>
  <si>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</si>
  <si>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</si>
  <si>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</si>
  <si>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</si>
  <si>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</si>
  <si>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</si>
  <si>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</si>
  <si>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</si>
  <si>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</si>
  <si>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</si>
  <si>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</si>
  <si>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</si>
  <si>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</si>
  <si>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</si>
  <si>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</si>
  <si>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</si>
  <si>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</si>
  <si>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</si>
  <si>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</si>
  <si>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</si>
  <si>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</si>
  <si>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</si>
  <si>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</si>
  <si>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</si>
  <si>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</si>
  <si>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</si>
  <si>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</si>
  <si>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</si>
  <si>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</si>
  <si>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</si>
  <si>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</si>
  <si>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</si>
  <si>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</si>
  <si>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</si>
  <si>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</si>
  <si>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</si>
  <si>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</si>
  <si>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</si>
  <si>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</si>
  <si>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</si>
  <si>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</si>
  <si>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</si>
  <si>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</si>
  <si>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</si>
  <si>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</si>
  <si>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</si>
  <si>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</si>
  <si>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</si>
  <si>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</si>
  <si>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</si>
  <si>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</si>
  <si>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</si>
  <si>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</si>
  <si>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</si>
  <si>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</si>
  <si>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</si>
  <si>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</si>
  <si>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</si>
  <si>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</si>
  <si>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</si>
  <si>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</si>
  <si>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</si>
  <si>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</si>
  <si>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</si>
  <si>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</si>
  <si>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</si>
  <si>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</si>
  <si>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</si>
  <si>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</si>
  <si>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</si>
  <si>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</si>
  <si>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</si>
  <si>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</si>
  <si>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</si>
  <si>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</si>
  <si>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</si>
  <si>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</si>
  <si>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</si>
  <si>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</si>
  <si>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</si>
  <si>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</si>
  <si>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</si>
  <si>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</si>
  <si>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</si>
  <si>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</si>
  <si>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</si>
  <si>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</si>
  <si>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</si>
  <si>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</si>
  <si>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</si>
  <si>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</si>
  <si>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</si>
  <si>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</si>
  <si>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</si>
  <si>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</si>
  <si>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</si>
  <si>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</si>
  <si>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</si>
  <si>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</si>
  <si>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</si>
  <si>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</si>
  <si>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</si>
  <si>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</si>
  <si>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</si>
  <si>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</si>
  <si>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</si>
  <si>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</si>
  <si>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</si>
  <si>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</si>
  <si>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</si>
  <si>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</si>
  <si>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</si>
  <si>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</si>
  <si>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</si>
  <si>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</si>
  <si>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</si>
  <si>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</si>
  <si>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</si>
  <si>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</si>
  <si>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</si>
  <si>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</si>
  <si>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</si>
  <si>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</si>
  <si>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</si>
  <si>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</si>
  <si>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</si>
  <si>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</si>
  <si>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</si>
  <si>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</si>
  <si>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</si>
  <si>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</si>
  <si>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</si>
  <si>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</si>
  <si>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</si>
  <si>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</si>
  <si>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</si>
  <si>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</si>
  <si>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</si>
  <si>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</si>
  <si>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</si>
  <si>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</si>
  <si>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</si>
  <si>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</si>
  <si>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</si>
  <si>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</si>
  <si>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</si>
  <si>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</si>
  <si>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</si>
  <si>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</si>
  <si>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</si>
  <si>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</si>
  <si>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</si>
  <si>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</si>
  <si>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</si>
  <si>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</si>
  <si>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</si>
  <si>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</si>
  <si>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</si>
  <si>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</si>
  <si>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</si>
  <si>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</si>
  <si>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</si>
  <si>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</si>
  <si>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</si>
  <si>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</si>
  <si>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</si>
  <si>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</si>
  <si>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</si>
  <si>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</si>
  <si>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</si>
  <si>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</si>
  <si>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</si>
  <si>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</si>
  <si>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</si>
  <si>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</si>
  <si>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</si>
  <si>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</si>
  <si>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</si>
  <si>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</si>
  <si>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</si>
  <si>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</si>
  <si>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</si>
  <si>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</si>
  <si>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</si>
  <si>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</si>
  <si>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</si>
  <si>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</si>
  <si>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</si>
  <si>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</si>
  <si>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</si>
  <si>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</si>
  <si>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</si>
  <si>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</si>
  <si>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</si>
  <si>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</si>
  <si>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</si>
  <si>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</si>
  <si>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</si>
  <si>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</si>
  <si>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</si>
  <si>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</si>
  <si>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</si>
  <si>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</si>
  <si>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</si>
  <si>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</si>
  <si>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</si>
  <si>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</si>
  <si>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</si>
  <si>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</si>
  <si>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</si>
  <si>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</si>
  <si>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</si>
  <si>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</si>
  <si>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</si>
  <si>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</si>
  <si>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</si>
  <si>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</si>
  <si>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</si>
  <si>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</si>
  <si>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</si>
  <si>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</si>
  <si>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</si>
  <si>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</si>
  <si>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</si>
  <si>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</si>
  <si>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</si>
  <si>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</si>
  <si>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</si>
  <si>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</si>
  <si>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</si>
  <si>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</si>
  <si>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</si>
  <si>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</si>
  <si>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</si>
  <si>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</si>
  <si>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</si>
  <si>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</si>
  <si>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</si>
  <si>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</si>
  <si>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</si>
  <si>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</si>
  <si>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</si>
  <si>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</si>
  <si>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</si>
  <si>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</si>
  <si>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</si>
  <si>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</si>
  <si>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</si>
  <si>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</si>
  <si>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</si>
  <si>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</si>
  <si>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</si>
  <si>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</si>
  <si>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</si>
  <si>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</si>
  <si>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</si>
  <si>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</si>
  <si>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</si>
  <si>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</si>
  <si>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</si>
  <si>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</si>
  <si>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</si>
  <si>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</si>
  <si>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</si>
  <si>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</si>
  <si>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</si>
  <si>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</si>
  <si>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</si>
  <si>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</si>
  <si>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</si>
  <si>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</si>
  <si>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</si>
  <si>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</si>
  <si>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</si>
  <si>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</si>
  <si>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</si>
  <si>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</si>
  <si>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</si>
  <si>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</si>
  <si>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</si>
  <si>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</si>
  <si>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</si>
  <si>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</si>
  <si>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</si>
  <si>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</si>
  <si>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</si>
  <si>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</si>
  <si>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</si>
  <si>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</si>
  <si>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</si>
  <si>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</si>
  <si>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</si>
  <si>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</si>
  <si>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</si>
  <si>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</si>
  <si>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</si>
  <si>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</si>
  <si>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</si>
  <si>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</si>
  <si>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</si>
  <si>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</si>
  <si>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</si>
  <si>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</si>
  <si>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</si>
  <si>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</si>
  <si>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</si>
  <si>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</si>
  <si>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</si>
  <si>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</si>
  <si>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</si>
  <si>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</si>
  <si>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</si>
  <si>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</si>
  <si>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</si>
  <si>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</si>
  <si>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</si>
  <si>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</si>
  <si>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</si>
  <si>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</si>
  <si>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</si>
  <si>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</si>
  <si>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</si>
  <si>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</si>
  <si>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</si>
  <si>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</si>
  <si>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</si>
  <si>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</si>
  <si>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</si>
  <si>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</si>
  <si>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</si>
  <si>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</si>
  <si>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</si>
  <si>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</si>
  <si>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</si>
  <si>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</si>
  <si>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</si>
  <si>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</si>
  <si>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</si>
  <si>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</si>
  <si>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</si>
  <si>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</si>
  <si>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</si>
  <si>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</si>
  <si>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</si>
  <si>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</si>
  <si>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</si>
  <si>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</si>
  <si>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</si>
  <si>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</si>
  <si>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</si>
  <si>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</si>
  <si>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</si>
  <si>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</si>
  <si>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</si>
  <si>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</si>
  <si>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</si>
  <si>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</si>
  <si>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</si>
  <si>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</si>
  <si>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</si>
  <si>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</si>
  <si>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</si>
  <si>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</si>
  <si>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</si>
  <si>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</si>
  <si>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</si>
  <si>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</si>
  <si>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</si>
  <si>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</si>
  <si>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</si>
  <si>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</si>
  <si>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</si>
  <si>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</si>
  <si>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</si>
  <si>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</si>
  <si>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</si>
  <si>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</si>
  <si>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</si>
  <si>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</si>
  <si>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</si>
  <si>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</si>
  <si>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</si>
  <si>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</si>
  <si>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</si>
  <si>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</si>
  <si>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</si>
  <si>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</si>
  <si>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</si>
  <si>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</si>
  <si>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</si>
  <si>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</si>
  <si>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</si>
  <si>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</si>
  <si>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</si>
  <si>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</si>
  <si>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</si>
  <si>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</si>
  <si>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</si>
  <si>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</si>
  <si>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</si>
  <si>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</si>
  <si>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</si>
  <si>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</si>
  <si>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</si>
  <si>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</si>
  <si>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</si>
  <si>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</si>
  <si>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</si>
  <si>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</si>
  <si>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</si>
  <si>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</si>
  <si>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</si>
  <si>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</si>
  <si>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</si>
  <si>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</si>
  <si>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</si>
  <si>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</si>
  <si>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</si>
  <si>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</si>
  <si>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</si>
  <si>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</si>
  <si>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</si>
  <si>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</si>
  <si>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</si>
  <si>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</si>
  <si>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</si>
  <si>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</si>
  <si>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</si>
  <si>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</si>
  <si>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</si>
  <si>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</si>
  <si>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</si>
  <si>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</si>
  <si>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</si>
  <si>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</si>
  <si>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</si>
  <si>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</si>
  <si>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</si>
  <si>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</si>
  <si>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</si>
  <si>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</si>
  <si>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</si>
  <si>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</si>
  <si>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</si>
  <si>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</si>
  <si>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</si>
  <si>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</si>
  <si>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</si>
  <si>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</si>
  <si>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</si>
  <si>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</si>
  <si>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</si>
  <si>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</si>
  <si>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</si>
  <si>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</si>
  <si>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</si>
  <si>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</si>
  <si>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</si>
  <si>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</si>
  <si>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</si>
  <si>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</si>
  <si>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</si>
  <si>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</si>
  <si>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</si>
  <si>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</si>
  <si>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</si>
  <si>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</si>
  <si>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</si>
  <si>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</si>
  <si>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</si>
  <si>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</si>
  <si>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</si>
  <si>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</si>
  <si>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</si>
  <si>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</si>
  <si>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</si>
  <si>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</si>
  <si>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</si>
  <si>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</si>
  <si>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</si>
  <si>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</si>
  <si>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</si>
  <si>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</si>
  <si>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</si>
  <si>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</si>
  <si>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</si>
  <si>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</si>
  <si>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</si>
  <si>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</si>
  <si>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</si>
  <si>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</si>
  <si>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</si>
  <si>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</si>
  <si>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</si>
  <si>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</si>
  <si>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</si>
  <si>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</si>
  <si>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</si>
  <si>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</si>
  <si>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</si>
  <si>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なし</t>
  </si>
  <si>
    <t>応相談</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</si>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</sst>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683" y="20458005"/>
          <a:ext cx="7717274" cy="8973222"/>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221287</xdr:colOff>
      <xdr:row>59</xdr:row>
      <xdr:rowOff>72848</xdr:rowOff>
    </xdr:from>
    <xdr:to>
      <xdr:col>8</xdr:col>
      <xdr:colOff>721591</xdr:colOff>
      <xdr:row>67</xdr:row>
      <xdr:rowOff>115455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078181" y="20402469"/>
          <a:ext cx="4637425" cy="189950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230908</xdr:colOff>
      <xdr:row>66</xdr:row>
      <xdr:rowOff>29446</xdr:rowOff>
    </xdr:from>
    <xdr:to>
      <xdr:col>8</xdr:col>
      <xdr:colOff>760076</xdr:colOff>
      <xdr:row>67</xdr:row>
      <xdr:rowOff>64633</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84620" y="22046850"/>
          <a:ext cx="4668879" cy="276975"/>
          <a:chOff x="1076477" y="14924464"/>
          <a:chExt cx="4160761" cy="332914"/>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8"/>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4464"/>
            <a:ext cx="1056317" cy="33291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7</xdr:col>
      <xdr:colOff>731657</xdr:colOff>
      <xdr:row>59</xdr:row>
      <xdr:rowOff>76970</xdr:rowOff>
    </xdr:from>
    <xdr:to>
      <xdr:col>8</xdr:col>
      <xdr:colOff>732816</xdr:colOff>
      <xdr:row>67</xdr:row>
      <xdr:rowOff>125076</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897138" y="20504432"/>
          <a:ext cx="829101" cy="1879836"/>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ja-JP" altLang="en-US" sz="1100" b="1"/>
              <a:t>ｍ</a:t>
            </a:r>
          </a:p>
        </xdr:txBody>
      </xdr:sp>
    </xdr:grpSp>
    <xdr:clientData/>
  </xdr:twoCellAnchor>
  <xdr:twoCellAnchor>
    <xdr:from>
      <xdr:col>3</xdr:col>
      <xdr:colOff>0</xdr:colOff>
      <xdr:row>71</xdr:row>
      <xdr:rowOff>28864</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6894" y="23177500"/>
          <a:ext cx="5250295" cy="564545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88098" y="23319954"/>
          <a:ext cx="726252" cy="1840700"/>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5</xdr:col>
      <xdr:colOff>703367</xdr:colOff>
      <xdr:row>68</xdr:row>
      <xdr:rowOff>76544</xdr:rowOff>
    </xdr:from>
    <xdr:to>
      <xdr:col>6</xdr:col>
      <xdr:colOff>750241</xdr:colOff>
      <xdr:row>70</xdr:row>
      <xdr:rowOff>239891</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4212963" y="22577525"/>
          <a:ext cx="874816" cy="646924"/>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316284"/>
            <a:ext cx="677334" cy="42959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2〜3</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72368" y="23313052"/>
          <a:ext cx="771488" cy="1847602"/>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05268" y="23313052"/>
          <a:ext cx="726252" cy="1847602"/>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10905" y="23313052"/>
          <a:ext cx="590771" cy="1847602"/>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98696" y="22588624"/>
          <a:ext cx="4577825" cy="30953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91794" y="21856654"/>
          <a:ext cx="4577825" cy="301230"/>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88757" y="21451805"/>
          <a:ext cx="4590525" cy="228619"/>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92071" y="21024040"/>
          <a:ext cx="4584175" cy="228618"/>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65543" y="20427462"/>
          <a:ext cx="1669923" cy="277288"/>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90033" y="20437124"/>
          <a:ext cx="1676273" cy="264588"/>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12680" y="20510791"/>
          <a:ext cx="2886157" cy="134469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30" zoomScaleNormal="106" zoomScaleSheetLayoutView="130" workbookViewId="0">
      <selection activeCell="H69" sqref="H69"/>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223</v>
      </c>
      <c r="D2" s="27" t="s">
        <v>5</v>
      </c>
      <c r="E2" s="29" t="str">
        <f>VLOOKUP($C$2,'R7_制作団体一覧'!A:H,2,FALSE)</f>
        <v>伝統芸能分野</v>
      </c>
      <c r="F2" s="26" t="s">
        <v>2</v>
      </c>
      <c r="G2" s="30" t="str">
        <f>VLOOKUP($C$2,'R7_制作団体一覧'!A:H,3,FALSE)</f>
        <v>邦楽</v>
      </c>
      <c r="H2" s="27" t="s">
        <v>20</v>
      </c>
      <c r="I2" s="29" t="str">
        <f>VLOOKUP($C$2,'R7_制作団体一覧'!A:H,5,FALSE)</f>
        <v>C区分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女性和楽器アンサンブル「才色兼美」</v>
      </c>
      <c r="D3" s="160"/>
      <c r="E3" s="160"/>
      <c r="F3" s="160"/>
      <c r="G3" s="27" t="s">
        <v>4</v>
      </c>
      <c r="H3" s="161" t="str">
        <f>VLOOKUP($C$2,'R7_制作団体一覧'!A:H,7,FALSE)</f>
        <v>一般社団法人音楽芸術協会</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613</v>
      </c>
      <c r="F9" s="164"/>
      <c r="G9" s="115" t="s">
        <v>47</v>
      </c>
      <c r="H9" s="165"/>
      <c r="I9" s="165"/>
      <c r="J9" s="47">
        <v>30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8</v>
      </c>
      <c r="G10" s="51" t="s">
        <v>40</v>
      </c>
      <c r="H10" s="52" t="s">
        <v>42</v>
      </c>
      <c r="I10" s="53">
        <v>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615</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616</v>
      </c>
      <c r="F15" s="151"/>
      <c r="G15" s="154" t="s">
        <v>48</v>
      </c>
      <c r="H15" s="155"/>
      <c r="I15" s="155"/>
      <c r="J15" s="143" t="s">
        <v>617</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618</v>
      </c>
      <c r="F17" s="123"/>
      <c r="G17" s="124" t="s">
        <v>53</v>
      </c>
      <c r="H17" s="125"/>
      <c r="I17" s="125"/>
      <c r="J17" s="47"/>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619</v>
      </c>
      <c r="F18" s="127"/>
      <c r="G18" s="44" t="s">
        <v>56</v>
      </c>
      <c r="H18" s="45">
        <v>1</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1.6</v>
      </c>
      <c r="G19" s="63" t="s">
        <v>40</v>
      </c>
      <c r="H19" s="64" t="s">
        <v>55</v>
      </c>
      <c r="I19" s="62">
        <v>2.2000000000000002</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615</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7"/>
      <c r="E47" s="108"/>
      <c r="F47" s="109"/>
      <c r="G47" s="110"/>
      <c r="H47" s="109"/>
      <c r="I47" s="110"/>
      <c r="J47" s="109"/>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7"/>
      <c r="E48" s="108"/>
      <c r="F48" s="109"/>
      <c r="G48" s="110"/>
      <c r="H48" s="109"/>
      <c r="I48" s="110"/>
      <c r="J48" s="109"/>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7"/>
      <c r="E49" s="108"/>
      <c r="F49" s="109"/>
      <c r="G49" s="110"/>
      <c r="H49" s="109"/>
      <c r="I49" s="110"/>
      <c r="J49" s="109"/>
      <c r="K49" s="110"/>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7.100000000000001" customHeight="1" x14ac:dyDescent="0.15">
      <c r="A56" s="19"/>
      <c r="B56" s="91" t="s">
        <v>8</v>
      </c>
      <c r="C56" s="91"/>
      <c r="D56" s="91"/>
      <c r="E56" s="91"/>
      <c r="F56" s="91"/>
      <c r="G56" s="92" t="str">
        <f>E17</f>
        <v>応相談</v>
      </c>
      <c r="H56" s="92"/>
      <c r="I56" s="92"/>
      <c r="J56" s="92"/>
      <c r="K56" s="92"/>
      <c r="L56" s="19"/>
      <c r="M56" s="32"/>
      <c r="W56" s="32"/>
      <c r="X56" s="32"/>
      <c r="Y56" s="32"/>
    </row>
    <row r="57" spans="1:26" ht="17.100000000000001" customHeight="1" x14ac:dyDescent="0.15">
      <c r="A57" s="19"/>
      <c r="B57" s="91" t="s">
        <v>12</v>
      </c>
      <c r="C57" s="91"/>
      <c r="D57" s="91"/>
      <c r="E57" s="91"/>
      <c r="F57" s="91"/>
      <c r="G57" s="92">
        <f>J17</f>
        <v>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5"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7.100000000000001" customHeight="1" x14ac:dyDescent="0.15">
      <c r="A56" s="19"/>
      <c r="B56" s="91" t="s">
        <v>8</v>
      </c>
      <c r="C56" s="91"/>
      <c r="D56" s="91"/>
      <c r="E56" s="91"/>
      <c r="F56" s="91"/>
      <c r="G56" s="92" t="str">
        <f>E17</f>
        <v>必須</v>
      </c>
      <c r="H56" s="92"/>
      <c r="I56" s="92"/>
      <c r="J56" s="92"/>
      <c r="K56" s="92"/>
      <c r="L56" s="19"/>
      <c r="M56" s="32"/>
      <c r="W56" s="32"/>
      <c r="X56" s="32"/>
      <c r="Y56" s="32"/>
    </row>
    <row r="57" spans="1:26" ht="17.100000000000001"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D1" workbookViewId="0">
      <selection activeCell="AD3" sqref="A3:XFD3"/>
    </sheetView>
  </sheetViews>
  <sheetFormatPr defaultColWidth="8.875" defaultRowHeight="13.5" x14ac:dyDescent="0.15"/>
  <cols>
    <col min="6" max="6" width="17.125" bestFit="1" customWidth="1"/>
    <col min="7" max="7" width="31.62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K137</v>
      </c>
      <c r="B3" s="71" t="str">
        <f>①会場条件に係るヒアリングシート!E2</f>
        <v>伝統芸能分野</v>
      </c>
      <c r="C3" s="71" t="str">
        <f>①会場条件に係るヒアリングシート!G2</f>
        <v>邦楽</v>
      </c>
      <c r="D3" s="71" t="str">
        <f>①会場条件に係るヒアリングシート!I2</f>
        <v>C区分</v>
      </c>
      <c r="E3" s="71" t="str">
        <f>①会場条件に係るヒアリングシート!K2</f>
        <v>C</v>
      </c>
      <c r="F3" s="71" t="str">
        <f>①会場条件に係るヒアリングシート!C3</f>
        <v>女性和楽器アンサンブル「才色兼美」</v>
      </c>
      <c r="G3" s="71" t="str">
        <f>①会場条件に係るヒアリングシート!H3</f>
        <v>一般社団法人音楽芸術協会</v>
      </c>
      <c r="H3" s="71" t="str">
        <f>①会場条件に係るヒアリングシート!E9</f>
        <v>制限なし</v>
      </c>
      <c r="I3" s="71">
        <f>①会場条件に係るヒアリングシート!J9</f>
        <v>30</v>
      </c>
      <c r="J3" s="71">
        <f>①会場条件に係るヒアリングシート!F10</f>
        <v>8</v>
      </c>
      <c r="K3" s="71">
        <f>①会場条件に係るヒアリングシート!I10</f>
        <v>3</v>
      </c>
      <c r="L3" s="71">
        <f>①会場条件に係るヒアリングシート!F11</f>
        <v>4</v>
      </c>
      <c r="M3" s="71" t="str">
        <f>①会場条件に係るヒアリングシート!F12</f>
        <v>可</v>
      </c>
      <c r="N3" s="71">
        <f>①会場条件に係るヒアリングシート!J12</f>
        <v>0</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応相談</v>
      </c>
      <c r="W3" s="71">
        <f>①会場条件に係るヒアリングシート!J17</f>
        <v>0</v>
      </c>
      <c r="X3" s="71" t="str">
        <f>①会場条件に係るヒアリングシート!E18</f>
        <v>ハイエース</v>
      </c>
      <c r="Y3" s="71">
        <f>①会場条件に係るヒアリングシート!H18</f>
        <v>1</v>
      </c>
      <c r="Z3" s="71">
        <f>①会場条件に係るヒアリングシート!F19</f>
        <v>1.6</v>
      </c>
      <c r="AA3" s="71">
        <f>①会場条件に係るヒアリングシート!I19</f>
        <v>2.2000000000000002</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2024-12-06T05:49:46Z</dcterms:modified>
</cp:coreProperties>
</file>