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6065" windowHeight="11895"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<sst xmlns="http://schemas.openxmlformats.org/spreadsheetml/2006/main" count="1466" uniqueCount="624">
  <si>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</si>
  <si>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</si>
  <si>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</si>
  <si>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</si>
  <si>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</si>
  <si>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</si>
  <si>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</si>
  <si>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</si>
  <si>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</si>
  <si>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</si>
  <si>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</si>
  <si>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</si>
  <si>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</si>
  <si>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</si>
  <si>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</si>
  <si>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</si>
  <si>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</si>
  <si>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</si>
  <si>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</si>
  <si>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</si>
  <si>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</si>
  <si>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</si>
  <si>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</si>
  <si>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</si>
  <si>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</si>
  <si>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</si>
  <si>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</si>
  <si>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</si>
  <si>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</si>
  <si>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</si>
  <si>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</si>
  <si>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</si>
  <si>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</si>
  <si>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</si>
  <si>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</si>
  <si>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</si>
  <si>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</si>
  <si>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</si>
  <si>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</si>
  <si>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</si>
  <si>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</si>
  <si>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</si>
  <si>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</si>
  <si>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</si>
  <si>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</si>
  <si>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</si>
  <si>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</si>
  <si>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</si>
  <si>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</si>
  <si>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</si>
  <si>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</si>
  <si>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</si>
  <si>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</si>
  <si>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</si>
  <si>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</si>
  <si>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</si>
  <si>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</si>
  <si>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</si>
  <si>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</si>
  <si>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</si>
  <si>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</si>
  <si>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</si>
  <si>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</si>
  <si>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</si>
  <si>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</si>
  <si>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</si>
  <si>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</si>
  <si>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</si>
  <si>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</si>
  <si>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</si>
  <si>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</si>
  <si>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</si>
  <si>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</si>
  <si>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</si>
  <si>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</si>
  <si>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</si>
  <si>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</si>
  <si>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</si>
  <si>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</si>
  <si>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</si>
  <si>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</si>
  <si>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</si>
  <si>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</si>
  <si>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</si>
  <si>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</si>
  <si>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</si>
  <si>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</si>
  <si>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</si>
  <si>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</si>
  <si>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</si>
  <si>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</si>
  <si>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</si>
  <si>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</si>
  <si>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</si>
  <si>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</si>
  <si>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</si>
  <si>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</si>
  <si>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</si>
  <si>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</si>
  <si>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</si>
  <si>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</si>
  <si>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</si>
  <si>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</si>
  <si>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</si>
  <si>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</si>
  <si>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</si>
  <si>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</si>
  <si>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</si>
  <si>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</si>
  <si>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</si>
  <si>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</si>
  <si>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</si>
  <si>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</si>
  <si>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</si>
  <si>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</si>
  <si>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</si>
  <si>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</si>
  <si>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</si>
  <si>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</si>
  <si>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</si>
  <si>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</si>
  <si>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</si>
  <si>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</si>
  <si>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</si>
  <si>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</si>
  <si>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</si>
  <si>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</si>
  <si>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</si>
  <si>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</si>
  <si>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</si>
  <si>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</si>
  <si>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</si>
  <si>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</si>
  <si>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</si>
  <si>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</si>
  <si>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</si>
  <si>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</si>
  <si>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</si>
  <si>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</si>
  <si>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</si>
  <si>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</si>
  <si>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</si>
  <si>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</si>
  <si>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</si>
  <si>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</si>
  <si>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</si>
  <si>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</si>
  <si>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</si>
  <si>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</si>
  <si>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</si>
  <si>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</si>
  <si>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</si>
  <si>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</si>
  <si>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</si>
  <si>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</si>
  <si>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</si>
  <si>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</si>
  <si>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</si>
  <si>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</si>
  <si>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</si>
  <si>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</si>
  <si>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</si>
  <si>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</si>
  <si>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</si>
  <si>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</si>
  <si>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</si>
  <si>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</si>
  <si>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</si>
  <si>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</si>
  <si>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</si>
  <si>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</si>
  <si>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</si>
  <si>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</si>
  <si>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</si>
  <si>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</si>
  <si>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</si>
  <si>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</si>
  <si>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</si>
  <si>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</si>
  <si>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</si>
  <si>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</si>
  <si>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</si>
  <si>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</si>
  <si>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</si>
  <si>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</si>
  <si>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</si>
  <si>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</si>
  <si>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</si>
  <si>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</si>
  <si>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</si>
  <si>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</si>
  <si>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</si>
  <si>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</si>
  <si>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</si>
  <si>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</si>
  <si>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</si>
  <si>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</si>
  <si>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</si>
  <si>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</si>
  <si>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</si>
  <si>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</si>
  <si>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</si>
  <si>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</si>
  <si>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</si>
  <si>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</si>
  <si>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</si>
  <si>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</si>
  <si>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</si>
  <si>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</si>
  <si>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</si>
  <si>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</si>
  <si>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</si>
  <si>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</si>
  <si>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</si>
  <si>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</si>
  <si>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</si>
  <si>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</si>
  <si>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</si>
  <si>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</si>
  <si>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</si>
  <si>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</si>
  <si>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</si>
  <si>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</si>
  <si>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</si>
  <si>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</si>
  <si>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</si>
  <si>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</si>
  <si>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</si>
  <si>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</si>
  <si>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</si>
  <si>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</si>
  <si>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</si>
  <si>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</si>
  <si>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</si>
  <si>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</si>
  <si>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</si>
  <si>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</si>
  <si>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</si>
  <si>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</si>
  <si>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</si>
  <si>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</si>
  <si>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</si>
  <si>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</si>
  <si>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</si>
  <si>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</si>
  <si>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</si>
  <si>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</si>
  <si>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</si>
  <si>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</si>
  <si>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</si>
  <si>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</si>
  <si>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</si>
  <si>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</si>
  <si>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</si>
  <si>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</si>
  <si>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</si>
  <si>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</si>
  <si>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</si>
  <si>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</si>
  <si>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</si>
  <si>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</si>
  <si>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</si>
  <si>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</si>
  <si>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</si>
  <si>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</si>
  <si>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</si>
  <si>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</si>
  <si>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</si>
  <si>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</si>
  <si>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</si>
  <si>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</si>
  <si>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</si>
  <si>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</si>
  <si>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</si>
  <si>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</si>
  <si>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</si>
  <si>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</si>
  <si>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</si>
  <si>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</si>
  <si>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</si>
  <si>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</si>
  <si>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</si>
  <si>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</si>
  <si>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</si>
  <si>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</si>
  <si>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</si>
  <si>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</si>
  <si>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</si>
  <si>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</si>
  <si>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</si>
  <si>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</si>
  <si>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</si>
  <si>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</si>
  <si>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</si>
  <si>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</si>
  <si>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</si>
  <si>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</si>
  <si>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</si>
  <si>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</si>
  <si>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</si>
  <si>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</si>
  <si>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</si>
  <si>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</si>
  <si>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</si>
  <si>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</si>
  <si>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</si>
  <si>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</si>
  <si>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</si>
  <si>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</si>
  <si>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</si>
  <si>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</si>
  <si>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</si>
  <si>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</si>
  <si>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</si>
  <si>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</si>
  <si>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</si>
  <si>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</si>
  <si>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</si>
  <si>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</si>
  <si>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</si>
  <si>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</si>
  <si>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</si>
  <si>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</si>
  <si>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</si>
  <si>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</si>
  <si>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</si>
  <si>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</si>
  <si>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</si>
  <si>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</si>
  <si>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</si>
  <si>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</si>
  <si>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</si>
  <si>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</si>
  <si>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</si>
  <si>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</si>
  <si>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</si>
  <si>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</si>
  <si>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</si>
  <si>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</si>
  <si>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</si>
  <si>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</si>
  <si>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</si>
  <si>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</si>
  <si>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</si>
  <si>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</si>
  <si>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</si>
  <si>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</si>
  <si>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</si>
  <si>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</si>
  <si>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</si>
  <si>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</si>
  <si>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</si>
  <si>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</si>
  <si>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</si>
  <si>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</si>
  <si>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</si>
  <si>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</si>
  <si>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</si>
  <si>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</si>
  <si>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</si>
  <si>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</si>
  <si>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</si>
  <si>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</si>
  <si>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</si>
  <si>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</si>
  <si>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</si>
  <si>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</si>
  <si>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</si>
  <si>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</si>
  <si>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</si>
  <si>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</si>
  <si>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</si>
  <si>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</si>
  <si>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</si>
  <si>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</si>
  <si>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</si>
  <si>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</si>
  <si>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</si>
  <si>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</si>
  <si>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</si>
  <si>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</si>
  <si>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</si>
  <si>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</si>
  <si>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</si>
  <si>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</si>
  <si>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</si>
  <si>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</si>
  <si>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</si>
  <si>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</si>
  <si>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</si>
  <si>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</si>
  <si>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</si>
  <si>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</si>
  <si>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</si>
  <si>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</si>
  <si>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</si>
  <si>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</si>
  <si>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</si>
  <si>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</si>
  <si>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</si>
  <si>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</si>
  <si>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</si>
  <si>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</si>
  <si>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</si>
  <si>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</si>
  <si>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</si>
  <si>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</si>
  <si>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</si>
  <si>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</si>
  <si>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</si>
  <si>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</si>
  <si>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</si>
  <si>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</si>
  <si>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</si>
  <si>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</si>
  <si>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</si>
  <si>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</si>
  <si>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</si>
  <si>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</si>
  <si>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</si>
  <si>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</si>
  <si>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</si>
  <si>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</si>
  <si>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</si>
  <si>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</si>
  <si>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</si>
  <si>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</si>
  <si>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</si>
  <si>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</si>
  <si>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</si>
  <si>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</si>
  <si>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</si>
  <si>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</si>
  <si>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</si>
  <si>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</si>
  <si>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</si>
  <si>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</si>
  <si>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</si>
  <si>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</si>
  <si>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</si>
  <si>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</si>
  <si>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</si>
  <si>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</si>
  <si>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</si>
  <si>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</si>
  <si>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</si>
  <si>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</si>
  <si>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</si>
  <si>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</si>
  <si>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</si>
  <si>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</si>
  <si>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</si>
  <si>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</si>
  <si>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</si>
  <si>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</si>
  <si>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</si>
  <si>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</si>
  <si>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</si>
  <si>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</si>
  <si>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</si>
  <si>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</si>
  <si>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</si>
  <si>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</si>
  <si>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</si>
  <si>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</si>
  <si>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</si>
  <si>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</si>
  <si>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</si>
  <si>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</si>
  <si>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</si>
  <si>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</si>
  <si>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</si>
  <si>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</si>
  <si>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</si>
  <si>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</si>
  <si>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</si>
  <si>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</si>
  <si>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</si>
  <si>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</si>
  <si>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</si>
  <si>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</si>
  <si>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</si>
  <si>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</si>
  <si>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</si>
  <si>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</si>
  <si>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</si>
  <si>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</si>
  <si>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</si>
  <si>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</si>
  <si>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</si>
  <si>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</si>
  <si>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</si>
  <si>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</si>
  <si>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</si>
  <si>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</si>
  <si>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</si>
  <si>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</si>
  <si>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</si>
  <si>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</si>
  <si>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</si>
  <si>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</si>
  <si>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</si>
  <si>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</si>
  <si>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</si>
  <si>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</si>
  <si>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</si>
  <si>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</si>
  <si>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</si>
  <si>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</si>
  <si>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</si>
  <si>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</si>
  <si>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</si>
  <si>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</si>
  <si>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</si>
  <si>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</si>
  <si>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</si>
  <si>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</si>
  <si>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</si>
  <si>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</si>
  <si>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</si>
  <si>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</si>
  <si>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</si>
  <si>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</si>
  <si>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</si>
  <si>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</si>
  <si>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</si>
  <si>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</si>
  <si>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</si>
  <si>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</si>
  <si>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</si>
  <si>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</si>
  <si>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</si>
  <si>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</si>
  <si>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</si>
  <si>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</si>
  <si>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</si>
  <si>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</si>
  <si>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</si>
  <si>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</si>
  <si>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</si>
  <si>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</si>
  <si>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</si>
  <si>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</si>
  <si>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</si>
  <si>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</si>
  <si>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</si>
  <si>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</si>
  <si>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</si>
  <si>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</si>
  <si>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</si>
  <si>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</si>
  <si>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</si>
  <si>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</si>
  <si>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</si>
  <si>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</si>
  <si>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</si>
  <si>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</si>
  <si>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</si>
  <si>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</si>
  <si>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</si>
  <si>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</si>
  <si>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</si>
  <si>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</si>
  <si>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</si>
  <si>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</si>
  <si>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</si>
  <si>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</si>
  <si>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</si>
  <si>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</si>
  <si>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</si>
  <si>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</si>
  <si>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</si>
  <si>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</si>
  <si>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</si>
  <si>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</si>
  <si>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</si>
  <si>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</si>
  <si>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</si>
  <si>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</si>
  <si>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</si>
  <si>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</si>
  <si>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</si>
  <si>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</si>
  <si>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</si>
  <si>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</si>
  <si>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</si>
  <si>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</si>
  <si>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</si>
  <si>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</si>
  <si>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</si>
  <si>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</si>
  <si>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</si>
  <si>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</si>
  <si>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</si>
  <si>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</si>
  <si>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</si>
  <si>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</si>
  <si>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</si>
  <si>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</si>
  <si>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</si>
  <si>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</si>
  <si>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</si>
  <si>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</si>
  <si>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</si>
  <si>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</si>
  <si>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</si>
  <si>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</si>
  <si>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</si>
  <si>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</si>
  <si>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</si>
  <si>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</si>
  <si>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</si>
  <si>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</si>
  <si>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可</t>
  </si>
  <si>
    <t>不可</t>
  </si>
  <si>
    <t>不要</t>
  </si>
  <si>
    <t>使わない</t>
  </si>
  <si>
    <t>応相談</t>
  </si>
  <si>
    <t>近距離を希望</t>
    <rPh sb="0" eb="3">
      <t>キンキョリ</t>
    </rPh>
    <rPh sb="4" eb="6">
      <t>キボウ</t>
    </rPh>
    <phoneticPr fontId="1"/>
  </si>
  <si>
    <t>ハイエース</t>
  </si>
  <si>
    <t>４５分程度</t>
    <rPh sb="2" eb="5">
      <t>フンテイド</t>
    </rPh>
    <phoneticPr fontId="1"/>
  </si>
  <si>
    <t>本公演前の１時限</t>
    <rPh sb="0" eb="4">
      <t>ホンコウエンマエ</t>
    </rPh>
    <rPh sb="6" eb="8">
      <t>ジゲン</t>
    </rPh>
    <phoneticPr fontId="1"/>
  </si>
  <si>
    <t>共演部分のリハーサル</t>
    <rPh sb="0" eb="4">
      <t>キョウエンブブン</t>
    </rPh>
    <phoneticPr fontId="1"/>
  </si>
  <si>
    <t>共演の児童生徒は、必須参加</t>
    <rPh sb="0" eb="2">
      <t>キョウエン</t>
    </rPh>
    <rPh sb="3" eb="7">
      <t>ジドウセイト</t>
    </rPh>
    <rPh sb="9" eb="13">
      <t>ヒッスサンカ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</si>
</sst>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78</xdr:row>
      <xdr:rowOff>82826</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3234" y="22535764"/>
          <a:ext cx="5188641" cy="234312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190563"/>
          <a:ext cx="5158118" cy="280210"/>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１０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641914"/>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８　ｍ</a:t>
            </a:r>
          </a:p>
        </xdr:txBody>
      </xdr:sp>
    </xdr:grpSp>
    <xdr:clientData/>
  </xdr:twoCellAnchor>
  <xdr:twoCellAnchor>
    <xdr:from>
      <xdr:col>2</xdr:col>
      <xdr:colOff>786848</xdr:colOff>
      <xdr:row>82</xdr:row>
      <xdr:rowOff>31060</xdr:rowOff>
    </xdr:from>
    <xdr:to>
      <xdr:col>9</xdr:col>
      <xdr:colOff>244337</xdr:colOff>
      <xdr:row>96</xdr:row>
      <xdr:rowOff>15579</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11821" y="25676087"/>
          <a:ext cx="5255315" cy="328720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ハイエース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6</xdr:col>
      <xdr:colOff>818926</xdr:colOff>
      <xdr:row>78</xdr:row>
      <xdr:rowOff>123918</xdr:rowOff>
    </xdr:from>
    <xdr:to>
      <xdr:col>8</xdr:col>
      <xdr:colOff>37540</xdr:colOff>
      <xdr:row>81</xdr:row>
      <xdr:rowOff>146607</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0105" y="25023706"/>
          <a:ext cx="872010" cy="642712"/>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３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2</xdr:col>
      <xdr:colOff>745435</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6005" y="22602107"/>
          <a:ext cx="1124403"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579782</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37303" y="22596433"/>
          <a:ext cx="1093539"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1</xdr:col>
      <xdr:colOff>362363</xdr:colOff>
      <xdr:row>86</xdr:row>
      <xdr:rowOff>113886</xdr:rowOff>
    </xdr:from>
    <xdr:to>
      <xdr:col>2</xdr:col>
      <xdr:colOff>176005</xdr:colOff>
      <xdr:row>89</xdr:row>
      <xdr:rowOff>41413</xdr:rowOff>
    </xdr:to>
    <xdr:sp macro="" textlink="">
      <xdr:nvSpPr>
        <xdr:cNvPr id="96" name="楕円 95">
          <a:extLst>
            <a:ext uri="{FF2B5EF4-FFF2-40B4-BE49-F238E27FC236}">
              <a16:creationId xmlns:a16="http://schemas.microsoft.com/office/drawing/2014/main" id="{D31BB2F2-4542-B970-559B-04AE51C740DD}"/>
            </a:ext>
          </a:extLst>
        </xdr:cNvPr>
        <xdr:cNvSpPr/>
      </xdr:nvSpPr>
      <xdr:spPr>
        <a:xfrm>
          <a:off x="559075" y="26711413"/>
          <a:ext cx="641903" cy="641902"/>
        </a:xfrm>
        <a:prstGeom prst="ellipse">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050" kern="1200">
              <a:solidFill>
                <a:sysClr val="windowText" lastClr="000000"/>
              </a:solidFill>
              <a:effectLst/>
              <a:latin typeface="+mn-lt"/>
              <a:ea typeface="+mn-ea"/>
              <a:cs typeface="+mn-cs"/>
            </a:rPr>
            <a:t>照明機材</a:t>
          </a:r>
          <a:endParaRPr kumimoji="1" lang="en-US" altLang="ja-JP" sz="1050" kern="1200">
            <a:solidFill>
              <a:sysClr val="windowText" lastClr="000000"/>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kern="1200">
            <a:solidFill>
              <a:sysClr val="windowText" lastClr="000000"/>
            </a:solidFill>
            <a:effectLst/>
            <a:latin typeface="+mn-lt"/>
            <a:ea typeface="+mn-ea"/>
            <a:cs typeface="+mn-cs"/>
          </a:endParaRPr>
        </a:p>
      </xdr:txBody>
    </xdr:sp>
    <xdr:clientData/>
  </xdr:twoCellAnchor>
  <xdr:twoCellAnchor>
    <xdr:from>
      <xdr:col>9</xdr:col>
      <xdr:colOff>797201</xdr:colOff>
      <xdr:row>86</xdr:row>
      <xdr:rowOff>134593</xdr:rowOff>
    </xdr:from>
    <xdr:to>
      <xdr:col>10</xdr:col>
      <xdr:colOff>610843</xdr:colOff>
      <xdr:row>89</xdr:row>
      <xdr:rowOff>62120</xdr:rowOff>
    </xdr:to>
    <xdr:sp macro="" textlink="">
      <xdr:nvSpPr>
        <xdr:cNvPr id="97" name="楕円 96">
          <a:extLst>
            <a:ext uri="{FF2B5EF4-FFF2-40B4-BE49-F238E27FC236}">
              <a16:creationId xmlns:a16="http://schemas.microsoft.com/office/drawing/2014/main" id="{03BBF8CE-CD04-443B-96EE-5CCEBC870F12}"/>
            </a:ext>
          </a:extLst>
        </xdr:cNvPr>
        <xdr:cNvSpPr/>
      </xdr:nvSpPr>
      <xdr:spPr>
        <a:xfrm>
          <a:off x="7620000" y="26732120"/>
          <a:ext cx="641903" cy="641902"/>
        </a:xfrm>
        <a:prstGeom prst="ellipse">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050" kern="1200">
              <a:solidFill>
                <a:sysClr val="windowText" lastClr="000000"/>
              </a:solidFill>
              <a:effectLst/>
              <a:latin typeface="+mn-lt"/>
              <a:ea typeface="+mn-ea"/>
              <a:cs typeface="+mn-cs"/>
            </a:rPr>
            <a:t>照明機材</a:t>
          </a:r>
          <a:endParaRPr kumimoji="1" lang="en-US" altLang="ja-JP" sz="1050" kern="1200">
            <a:solidFill>
              <a:sysClr val="windowText" lastClr="000000"/>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kern="1200">
            <a:solidFill>
              <a:sysClr val="windowText" lastClr="00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106" zoomScaleNormal="106" zoomScaleSheetLayoutView="106" workbookViewId="0">
      <selection activeCell="E20" sqref="E20:K2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187</v>
      </c>
      <c r="D2" s="27" t="s">
        <v>5</v>
      </c>
      <c r="E2" s="29" t="str">
        <f>VLOOKUP($C$2,'R7_制作団体一覧'!A:H,2,FALSE)</f>
        <v>演劇</v>
      </c>
      <c r="F2" s="26" t="s">
        <v>2</v>
      </c>
      <c r="G2" s="30" t="str">
        <f>VLOOKUP($C$2,'R7_制作団体一覧'!A:H,3,FALSE)</f>
        <v>演劇</v>
      </c>
      <c r="H2" s="27" t="s">
        <v>20</v>
      </c>
      <c r="I2" s="29" t="str">
        <f>VLOOKUP($C$2,'R7_制作団体一覧'!A:H,5,FALSE)</f>
        <v>C区分</v>
      </c>
      <c r="J2" s="27" t="s">
        <v>3</v>
      </c>
      <c r="K2" s="29" t="str">
        <f>VLOOKUP($C$2,'R7_制作団体一覧'!A:H,6,FALSE)</f>
        <v>D</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劇団　うりんこ</v>
      </c>
      <c r="D3" s="97"/>
      <c r="E3" s="97"/>
      <c r="F3" s="97"/>
      <c r="G3" s="27" t="s">
        <v>4</v>
      </c>
      <c r="H3" s="98" t="str">
        <f>VLOOKUP($C$2,'R7_制作団体一覧'!A:H,7,FALSE)</f>
        <v>株式会社うりんこ</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10</v>
      </c>
      <c r="G10" s="51" t="s">
        <v>40</v>
      </c>
      <c r="H10" s="52" t="s">
        <v>42</v>
      </c>
      <c r="I10" s="53">
        <v>8</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v>3.5</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613</v>
      </c>
      <c r="G12" s="114"/>
      <c r="H12" s="115" t="s">
        <v>45</v>
      </c>
      <c r="I12" s="116"/>
      <c r="J12" s="117" t="s">
        <v>614</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1.8</v>
      </c>
      <c r="G13" s="51" t="s">
        <v>40</v>
      </c>
      <c r="H13" s="49" t="s">
        <v>7</v>
      </c>
      <c r="I13" s="50">
        <v>1.8</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615</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616</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617</v>
      </c>
      <c r="F17" s="124"/>
      <c r="G17" s="138" t="s">
        <v>53</v>
      </c>
      <c r="H17" s="139"/>
      <c r="I17" s="139"/>
      <c r="J17" s="47" t="s">
        <v>618</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619</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1.69</v>
      </c>
      <c r="G19" s="63" t="s">
        <v>40</v>
      </c>
      <c r="H19" s="64" t="s">
        <v>55</v>
      </c>
      <c r="I19" s="62">
        <v>4.99</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615</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t="s">
        <v>435</v>
      </c>
      <c r="D49" s="159" t="s">
        <v>620</v>
      </c>
      <c r="E49" s="160"/>
      <c r="F49" s="161" t="s">
        <v>621</v>
      </c>
      <c r="G49" s="162"/>
      <c r="H49" s="161" t="s">
        <v>622</v>
      </c>
      <c r="I49" s="162"/>
      <c r="J49" s="161" t="s">
        <v>623</v>
      </c>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1.8</v>
      </c>
      <c r="H55" s="177"/>
      <c r="I55" s="20" t="s">
        <v>7</v>
      </c>
      <c r="J55" s="176">
        <f>I13</f>
        <v>1.8</v>
      </c>
      <c r="K55" s="177"/>
      <c r="L55" s="19"/>
      <c r="M55" s="32"/>
      <c r="W55" s="32"/>
      <c r="X55" s="32"/>
      <c r="Y55" s="32"/>
    </row>
    <row r="56" spans="1:26" ht="16.899999999999999" customHeight="1" x14ac:dyDescent="0.15">
      <c r="A56" s="19"/>
      <c r="B56" s="172" t="s">
        <v>8</v>
      </c>
      <c r="C56" s="172"/>
      <c r="D56" s="172"/>
      <c r="E56" s="172"/>
      <c r="F56" s="172"/>
      <c r="G56" s="173" t="str">
        <f>E17</f>
        <v>応相談</v>
      </c>
      <c r="H56" s="173"/>
      <c r="I56" s="173"/>
      <c r="J56" s="173"/>
      <c r="K56" s="173"/>
      <c r="L56" s="19"/>
      <c r="M56" s="32"/>
      <c r="W56" s="32"/>
      <c r="X56" s="32"/>
      <c r="Y56" s="32"/>
    </row>
    <row r="57" spans="1:26" ht="16.899999999999999" customHeight="1" x14ac:dyDescent="0.15">
      <c r="A57" s="19"/>
      <c r="B57" s="172" t="s">
        <v>12</v>
      </c>
      <c r="C57" s="172"/>
      <c r="D57" s="172"/>
      <c r="E57" s="172"/>
      <c r="F57" s="172"/>
      <c r="G57" s="173" t="str">
        <f>J17</f>
        <v>近距離を希望</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K139</v>
      </c>
      <c r="B3" s="71" t="str">
        <f>①会場条件に係るヒアリングシート!E2</f>
        <v>演劇</v>
      </c>
      <c r="C3" s="71" t="str">
        <f>①会場条件に係るヒアリングシート!G2</f>
        <v>演劇</v>
      </c>
      <c r="D3" s="71" t="str">
        <f>①会場条件に係るヒアリングシート!I2</f>
        <v>C区分</v>
      </c>
      <c r="E3" s="71" t="str">
        <f>①会場条件に係るヒアリングシート!K2</f>
        <v>D</v>
      </c>
      <c r="F3" s="71" t="str">
        <f>①会場条件に係るヒアリングシート!C3</f>
        <v>劇団　うりんこ</v>
      </c>
      <c r="G3" s="71" t="str">
        <f>①会場条件に係るヒアリングシート!H3</f>
        <v>株式会社うりんこ</v>
      </c>
      <c r="H3" s="71" t="str">
        <f>①会場条件に係るヒアリングシート!E9</f>
        <v>2F以上応相談</v>
      </c>
      <c r="I3" s="71">
        <f>①会場条件に係るヒアリングシート!J9</f>
        <v>50</v>
      </c>
      <c r="J3" s="71">
        <f>①会場条件に係るヒアリングシート!F10</f>
        <v>10</v>
      </c>
      <c r="K3" s="71">
        <f>①会場条件に係るヒアリングシート!I10</f>
        <v>8</v>
      </c>
      <c r="L3" s="71">
        <f>①会場条件に係るヒアリングシート!F11</f>
        <v>3.5</v>
      </c>
      <c r="M3" s="71" t="str">
        <f>①会場条件に係るヒアリングシート!F12</f>
        <v>可</v>
      </c>
      <c r="N3" s="71" t="str">
        <f>①会場条件に係るヒアリングシート!J12</f>
        <v>不可</v>
      </c>
      <c r="O3" s="71">
        <f>①会場条件に係るヒアリングシート!F13</f>
        <v>1.8</v>
      </c>
      <c r="P3" s="71">
        <f>①会場条件に係るヒアリングシート!I13</f>
        <v>1.8</v>
      </c>
      <c r="Q3" s="71" t="str">
        <f>①会場条件に係るヒアリングシート!E14</f>
        <v>不要</v>
      </c>
      <c r="R3" s="71" t="str">
        <f>①会場条件に係るヒアリングシート!J14</f>
        <v>なくても良い</v>
      </c>
      <c r="S3" s="71" t="str">
        <f>①会場条件に係るヒアリングシート!E15</f>
        <v>使わない</v>
      </c>
      <c r="T3" s="71">
        <f>①会場条件に係るヒアリングシート!J15</f>
        <v>0</v>
      </c>
      <c r="U3" s="71">
        <f>①会場条件に係るヒアリングシート!J16</f>
        <v>0</v>
      </c>
      <c r="V3" s="71" t="str">
        <f>①会場条件に係るヒアリングシート!E17</f>
        <v>応相談</v>
      </c>
      <c r="W3" s="71" t="str">
        <f>①会場条件に係るヒアリングシート!J17</f>
        <v>近距離を希望</v>
      </c>
      <c r="X3" s="71" t="str">
        <f>①会場条件に係るヒアリングシート!E18</f>
        <v>ハイエース</v>
      </c>
      <c r="Y3" s="71">
        <f>①会場条件に係るヒアリングシート!H18</f>
        <v>1</v>
      </c>
      <c r="Z3" s="71">
        <f>①会場条件に係るヒアリングシート!F19</f>
        <v>1.69</v>
      </c>
      <c r="AA3" s="71">
        <f>①会場条件に係るヒアリングシート!I19</f>
        <v>4.99</v>
      </c>
      <c r="AB3" s="71">
        <f>①会場条件に係るヒアリングシート!E20</f>
        <v>0</v>
      </c>
      <c r="AC3" s="71" t="str">
        <f>①会場条件に係るヒアリングシート!E25</f>
        <v>不要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t="str">
        <f>①会場条件に係るヒアリングシート!C49</f>
        <v>共演、参加又は体験対象となる児童・生徒</v>
      </c>
      <c r="AU3" s="90" t="str">
        <f>①会場条件に係るヒアリングシート!D49</f>
        <v>４５分程度</v>
      </c>
      <c r="AV3" s="90" t="str">
        <f>①会場条件に係るヒアリングシート!F49</f>
        <v>本公演前の１時限</v>
      </c>
      <c r="AW3" s="90" t="str">
        <f>①会場条件に係るヒアリングシート!H49</f>
        <v>共演部分のリハーサル</v>
      </c>
      <c r="AX3" s="90" t="str">
        <f>①会場条件に係るヒアリングシート!J49</f>
        <v>共演の児童生徒は、必須参加</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2024-11-19T04:21:47Z</cp:lastPrinted>
  <dcterms:created xsi:type="dcterms:W3CDTF">2017-09-27T00:12:11Z</dcterms:created>
  <dcterms:modified xsi:type="dcterms:W3CDTF">2024-12-11T07:50:58Z</dcterms:modified>
</cp:coreProperties>
</file>