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odomo003\Desktop\実施条件確認書\"/>
    </mc:Choice>
  </mc:AlternateContent>
  <bookViews>
    <workbookView xWindow="-105" yWindow="-105" windowWidth="19425" windowHeight="10305"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①会場条件に係るヒアリングシート!$A$1:$L$104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<sst xmlns="http://schemas.openxmlformats.org/spreadsheetml/2006/main" count="1461" uniqueCount="620">
  <si>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</si>
  <si>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</si>
  <si>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</si>
  <si>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</si>
  <si>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</si>
  <si>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</si>
  <si>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</si>
  <si>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</si>
  <si>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</si>
  <si>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</si>
  <si>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</si>
  <si>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</si>
  <si>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</si>
  <si>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</si>
  <si>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</si>
  <si>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</si>
  <si>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</si>
  <si>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</si>
  <si>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</si>
  <si>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</si>
  <si>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</si>
  <si>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</si>
  <si>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</si>
  <si>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</si>
  <si>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</si>
  <si>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</si>
  <si>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</si>
  <si>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</si>
  <si>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</si>
  <si>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</si>
  <si>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</si>
  <si>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</si>
  <si>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</si>
  <si>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</si>
  <si>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</si>
  <si>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</si>
  <si>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</si>
  <si>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</si>
  <si>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</si>
  <si>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</si>
  <si>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</si>
  <si>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</si>
  <si>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</si>
  <si>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</si>
  <si>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</si>
  <si>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</si>
  <si>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</si>
  <si>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</si>
  <si>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</si>
  <si>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</si>
  <si>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</si>
  <si>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</si>
  <si>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</si>
  <si>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</si>
  <si>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</si>
  <si>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</si>
  <si>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</si>
  <si>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</si>
  <si>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</si>
  <si>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</si>
  <si>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</si>
  <si>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</si>
  <si>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</si>
  <si>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</si>
  <si>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</si>
  <si>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</si>
  <si>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</si>
  <si>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</si>
  <si>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</si>
  <si>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</si>
  <si>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</si>
  <si>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</si>
  <si>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</si>
  <si>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</si>
  <si>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</si>
  <si>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</si>
  <si>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</si>
  <si>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</si>
  <si>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</si>
  <si>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</si>
  <si>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</si>
  <si>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</si>
  <si>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</si>
  <si>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</si>
  <si>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</si>
  <si>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</si>
  <si>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</si>
  <si>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</si>
  <si>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</si>
  <si>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</si>
  <si>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</si>
  <si>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</si>
  <si>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</si>
  <si>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</si>
  <si>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</si>
  <si>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</si>
  <si>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</si>
  <si>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</si>
  <si>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</si>
  <si>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</si>
  <si>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</si>
  <si>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</si>
  <si>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</si>
  <si>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</si>
  <si>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</si>
  <si>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</si>
  <si>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</si>
  <si>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</si>
  <si>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</si>
  <si>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</si>
  <si>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</si>
  <si>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</si>
  <si>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</si>
  <si>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</si>
  <si>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</si>
  <si>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</si>
  <si>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</si>
  <si>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</si>
  <si>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</si>
  <si>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</si>
  <si>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</si>
  <si>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</si>
  <si>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</si>
  <si>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</si>
  <si>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</si>
  <si>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</si>
  <si>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</si>
  <si>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</si>
  <si>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</si>
  <si>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</si>
  <si>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</si>
  <si>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</si>
  <si>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</si>
  <si>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</si>
  <si>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</si>
  <si>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</si>
  <si>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</si>
  <si>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</si>
  <si>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</si>
  <si>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</si>
  <si>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</si>
  <si>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</si>
  <si>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</si>
  <si>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</si>
  <si>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</si>
  <si>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</si>
  <si>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</si>
  <si>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</si>
  <si>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</si>
  <si>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</si>
  <si>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</si>
  <si>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</si>
  <si>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</si>
  <si>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</si>
  <si>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</si>
  <si>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</si>
  <si>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</si>
  <si>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</si>
  <si>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</si>
  <si>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</si>
  <si>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</si>
  <si>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</si>
  <si>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</si>
  <si>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</si>
  <si>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</si>
  <si>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</si>
  <si>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</si>
  <si>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</si>
  <si>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</si>
  <si>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</si>
  <si>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</si>
  <si>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</si>
  <si>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</si>
  <si>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</si>
  <si>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</si>
  <si>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</si>
  <si>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</si>
  <si>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</si>
  <si>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</si>
  <si>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</si>
  <si>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</si>
  <si>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</si>
  <si>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</si>
  <si>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</si>
  <si>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</si>
  <si>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</si>
  <si>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</si>
  <si>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</si>
  <si>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</si>
  <si>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</si>
  <si>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</si>
  <si>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</si>
  <si>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</si>
  <si>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</si>
  <si>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</si>
  <si>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</si>
  <si>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</si>
  <si>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</si>
  <si>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</si>
  <si>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</si>
  <si>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</si>
  <si>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</si>
  <si>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</si>
  <si>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</si>
  <si>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</si>
  <si>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</si>
  <si>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</si>
  <si>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</si>
  <si>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</si>
  <si>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</si>
  <si>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</si>
  <si>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</si>
  <si>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</si>
  <si>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</si>
  <si>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</si>
  <si>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</si>
  <si>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</si>
  <si>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</si>
  <si>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</si>
  <si>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</si>
  <si>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</si>
  <si>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</si>
  <si>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</si>
  <si>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</si>
  <si>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</si>
  <si>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</si>
  <si>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</si>
  <si>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</si>
  <si>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</si>
  <si>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</si>
  <si>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</si>
  <si>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</si>
  <si>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</si>
  <si>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</si>
  <si>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</si>
  <si>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</si>
  <si>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</si>
  <si>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</si>
  <si>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</si>
  <si>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</si>
  <si>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</si>
  <si>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</si>
  <si>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</si>
  <si>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</si>
  <si>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</si>
  <si>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</si>
  <si>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</si>
  <si>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</si>
  <si>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</si>
  <si>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</si>
  <si>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</si>
  <si>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</si>
  <si>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</si>
  <si>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</si>
  <si>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</si>
  <si>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</si>
  <si>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</si>
  <si>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</si>
  <si>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</si>
  <si>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</si>
  <si>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</si>
  <si>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</si>
  <si>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</si>
  <si>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</si>
  <si>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</si>
  <si>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</si>
  <si>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</si>
  <si>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</si>
  <si>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</si>
  <si>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</si>
  <si>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</si>
  <si>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</si>
  <si>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</si>
  <si>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</si>
  <si>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</si>
  <si>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</si>
  <si>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</si>
  <si>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</si>
  <si>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</si>
  <si>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</si>
  <si>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</si>
  <si>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</si>
  <si>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</si>
  <si>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</si>
  <si>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</si>
  <si>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</si>
  <si>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</si>
  <si>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</si>
  <si>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</si>
  <si>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</si>
  <si>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</si>
  <si>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</si>
  <si>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</si>
  <si>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</si>
  <si>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</si>
  <si>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</si>
  <si>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</si>
  <si>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</si>
  <si>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</si>
  <si>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</si>
  <si>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</si>
  <si>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</si>
  <si>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</si>
  <si>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</si>
  <si>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</si>
  <si>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</si>
  <si>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</si>
  <si>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</si>
  <si>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</si>
  <si>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</si>
  <si>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</si>
  <si>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</si>
  <si>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</si>
  <si>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</si>
  <si>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</si>
  <si>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</si>
  <si>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</si>
  <si>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</si>
  <si>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</si>
  <si>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</si>
  <si>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</si>
  <si>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</si>
  <si>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</si>
  <si>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</si>
  <si>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</si>
  <si>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</si>
  <si>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</si>
  <si>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</si>
  <si>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</si>
  <si>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</si>
  <si>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</si>
  <si>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</si>
  <si>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</si>
  <si>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</si>
  <si>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</si>
  <si>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</si>
  <si>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</si>
  <si>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</si>
  <si>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</si>
  <si>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</si>
  <si>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</si>
  <si>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</si>
  <si>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</si>
  <si>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</si>
  <si>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</si>
  <si>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</si>
  <si>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</si>
  <si>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</si>
  <si>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</si>
  <si>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</si>
  <si>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</si>
  <si>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</si>
  <si>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</si>
  <si>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</si>
  <si>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</si>
  <si>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</si>
  <si>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</si>
  <si>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</si>
  <si>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</si>
  <si>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</si>
  <si>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</si>
  <si>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</si>
  <si>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</si>
  <si>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</si>
  <si>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</si>
  <si>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</si>
  <si>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</si>
  <si>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</si>
  <si>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</si>
  <si>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</si>
  <si>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</si>
  <si>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</si>
  <si>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</si>
  <si>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</si>
  <si>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</si>
  <si>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</si>
  <si>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</si>
  <si>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</si>
  <si>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</si>
  <si>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</si>
  <si>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</si>
  <si>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</si>
  <si>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</si>
  <si>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</si>
  <si>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</si>
  <si>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</si>
  <si>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</si>
  <si>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</si>
  <si>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</si>
  <si>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</si>
  <si>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</si>
  <si>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</si>
  <si>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</si>
  <si>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</si>
  <si>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</si>
  <si>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</si>
  <si>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</si>
  <si>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</si>
  <si>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</si>
  <si>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</si>
  <si>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</si>
  <si>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</si>
  <si>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</si>
  <si>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</si>
  <si>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</si>
  <si>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</si>
  <si>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</si>
  <si>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</si>
  <si>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</si>
  <si>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</si>
  <si>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</si>
  <si>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</si>
  <si>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</si>
  <si>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</si>
  <si>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</si>
  <si>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</si>
  <si>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</si>
  <si>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</si>
  <si>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</si>
  <si>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</si>
  <si>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</si>
  <si>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</si>
  <si>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</si>
  <si>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</si>
  <si>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</si>
  <si>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</si>
  <si>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</si>
  <si>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</si>
  <si>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</si>
  <si>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</si>
  <si>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</si>
  <si>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</si>
  <si>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</si>
  <si>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</si>
  <si>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</si>
  <si>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</si>
  <si>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</si>
  <si>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</si>
  <si>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</si>
  <si>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</si>
  <si>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</si>
  <si>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</si>
  <si>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</si>
  <si>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</si>
  <si>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</si>
  <si>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</si>
  <si>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</si>
  <si>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</si>
  <si>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</si>
  <si>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</si>
  <si>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</si>
  <si>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</si>
  <si>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</si>
  <si>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</si>
  <si>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</si>
  <si>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</si>
  <si>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</si>
  <si>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</si>
  <si>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</si>
  <si>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</si>
  <si>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</si>
  <si>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</si>
  <si>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</si>
  <si>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</si>
  <si>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</si>
  <si>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</si>
  <si>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</si>
  <si>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</si>
  <si>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</si>
  <si>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</si>
  <si>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</si>
  <si>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</si>
  <si>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</si>
  <si>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</si>
  <si>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</si>
  <si>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</si>
  <si>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</si>
  <si>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</si>
  <si>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</si>
  <si>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</si>
  <si>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</si>
  <si>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</si>
  <si>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</si>
  <si>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</si>
  <si>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</si>
  <si>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</si>
  <si>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</si>
  <si>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</si>
  <si>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</si>
  <si>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</si>
  <si>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</si>
  <si>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</si>
  <si>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</si>
  <si>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</si>
  <si>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</si>
  <si>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</si>
  <si>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</si>
  <si>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</si>
  <si>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</si>
  <si>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</si>
  <si>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</si>
  <si>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</si>
  <si>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</si>
  <si>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</si>
  <si>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</si>
  <si>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</si>
  <si>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</si>
  <si>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</si>
  <si>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</si>
  <si>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</si>
  <si>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</si>
  <si>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</si>
  <si>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</si>
  <si>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</si>
  <si>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</si>
  <si>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</si>
  <si>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</si>
  <si>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</si>
  <si>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</si>
  <si>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</si>
  <si>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</si>
  <si>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</si>
  <si>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</si>
  <si>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</si>
  <si>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</si>
  <si>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</si>
  <si>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</si>
  <si>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</si>
  <si>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</si>
  <si>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</si>
  <si>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</si>
  <si>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</si>
  <si>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</si>
  <si>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</si>
  <si>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</si>
  <si>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</si>
  <si>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</si>
  <si>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</si>
  <si>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</si>
  <si>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</si>
  <si>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</si>
  <si>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</si>
  <si>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</si>
  <si>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</si>
  <si>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</si>
  <si>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</si>
  <si>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</si>
  <si>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</si>
  <si>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</si>
  <si>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</si>
  <si>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</si>
  <si>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</si>
  <si>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</si>
  <si>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</si>
  <si>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</si>
  <si>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</si>
  <si>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</si>
  <si>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</si>
  <si>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</si>
  <si>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</si>
  <si>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</si>
  <si>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</si>
  <si>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</si>
  <si>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</si>
  <si>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</si>
  <si>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</si>
  <si>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</si>
  <si>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</si>
  <si>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</si>
  <si>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</si>
  <si>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</si>
  <si>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</si>
  <si>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</si>
  <si>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</si>
  <si>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</si>
  <si>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</si>
  <si>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</si>
  <si>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</si>
  <si>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</si>
  <si>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</si>
  <si>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</si>
  <si>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</si>
  <si>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</si>
  <si>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</si>
  <si>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</si>
  <si>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</si>
  <si>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</si>
  <si>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</si>
  <si>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</si>
  <si>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</si>
  <si>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</si>
  <si>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</si>
  <si>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</si>
  <si>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</si>
  <si>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</si>
  <si>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</si>
  <si>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</si>
  <si>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</si>
  <si>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</si>
  <si>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</si>
  <si>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</si>
  <si>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</si>
  <si>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</si>
  <si>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</si>
  <si>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</si>
  <si>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</si>
  <si>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</si>
  <si>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</si>
  <si>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</si>
  <si>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</si>
  <si>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</si>
  <si>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</si>
  <si>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</si>
  <si>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問いません</t>
    <rPh sb="0" eb="1">
      <t>ト</t>
    </rPh>
    <phoneticPr fontId="1"/>
  </si>
  <si>
    <t>可</t>
  </si>
  <si>
    <t>不要</t>
  </si>
  <si>
    <t>有無さえ分ればよい</t>
  </si>
  <si>
    <t>使わない</t>
  </si>
  <si>
    <t>ハイエース</t>
  </si>
  <si>
    <t>応相談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</si>
</sst>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8">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21" fillId="5" borderId="9" xfId="0" applyFont="1" applyFill="1" applyBorder="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8" borderId="0" xfId="0" applyFont="1" applyFill="1" applyAlignment="1">
      <alignment horizontal="center" vertical="center"/>
    </xf>
    <xf numFmtId="0" fontId="32" fillId="8" borderId="0" xfId="0" applyFont="1" applyFill="1" applyAlignment="1">
      <alignment vertical="center" wrapText="1"/>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5262" y="20473574"/>
          <a:ext cx="7766731" cy="8868814"/>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704975" y="25470154"/>
          <a:ext cx="4787901" cy="194430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7393</xdr:rowOff>
    </xdr:from>
    <xdr:to>
      <xdr:col>9</xdr:col>
      <xdr:colOff>197929</xdr:colOff>
      <xdr:row>76</xdr:row>
      <xdr:rowOff>67449</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69281" y="24177081"/>
          <a:ext cx="5198554" cy="298181"/>
          <a:chOff x="1076477" y="14909452"/>
          <a:chExt cx="4160761" cy="362942"/>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09452"/>
            <a:ext cx="1056317" cy="3629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10</a:t>
            </a:r>
            <a:r>
              <a:rPr kumimoji="1" lang="ja-JP" altLang="en-US" sz="1100" b="1"/>
              <a:t>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81232" y="22671119"/>
          <a:ext cx="834596"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a:t>
            </a:r>
            <a:r>
              <a:rPr kumimoji="1" lang="ja-JP" altLang="en-US" sz="1100" b="1"/>
              <a:t>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704975" y="28488973"/>
          <a:ext cx="4857750" cy="315126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85180" y="23310796"/>
          <a:ext cx="731747"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447427" y="32173294"/>
          <a:ext cx="993775" cy="11441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755715" y="24462836"/>
          <a:ext cx="4340165" cy="1000551"/>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204049" y="24780209"/>
          <a:ext cx="880313"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a:t>
            </a:r>
            <a:r>
              <a:rPr kumimoji="1" lang="en-US" altLang="ja-JP" sz="1400" b="1"/>
              <a:t>1.5</a:t>
            </a: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80441" y="23303894"/>
          <a:ext cx="782478"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24331" y="23303894"/>
          <a:ext cx="731747"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303894"/>
          <a:ext cx="596266"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84788" y="22590456"/>
          <a:ext cx="46217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77886" y="21866729"/>
          <a:ext cx="4621786" cy="300314"/>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74849" y="21463711"/>
          <a:ext cx="4634486" cy="227703"/>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78163" y="21037778"/>
          <a:ext cx="4628136" cy="227703"/>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27093" y="25530147"/>
          <a:ext cx="1077882" cy="220749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6588304" y="25524473"/>
          <a:ext cx="926921" cy="22337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51635" y="20443031"/>
          <a:ext cx="1686408" cy="276373"/>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903600" y="20452693"/>
          <a:ext cx="1692759" cy="263673"/>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526360"/>
          <a:ext cx="2893483" cy="1339197"/>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zoomScale="80" zoomScaleNormal="106" zoomScaleSheetLayoutView="80" workbookViewId="0">
      <selection activeCell="C33" sqref="C33:F33"/>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194</v>
      </c>
      <c r="D2" s="27" t="s">
        <v>5</v>
      </c>
      <c r="E2" s="29" t="str">
        <f>VLOOKUP($C$2,'R7_制作団体一覧'!A:H,2,FALSE)</f>
        <v>音楽</v>
      </c>
      <c r="F2" s="26" t="s">
        <v>2</v>
      </c>
      <c r="G2" s="30" t="str">
        <f>VLOOKUP($C$2,'R7_制作団体一覧'!A:H,3,FALSE)</f>
        <v>オーケストラ等</v>
      </c>
      <c r="H2" s="27" t="s">
        <v>20</v>
      </c>
      <c r="I2" s="29" t="str">
        <f>VLOOKUP($C$2,'R7_制作団体一覧'!A:H,5,FALSE)</f>
        <v>C区分</v>
      </c>
      <c r="J2" s="27" t="s">
        <v>3</v>
      </c>
      <c r="K2" s="29" t="str">
        <f>VLOOKUP($C$2,'R7_制作団体一覧'!A:H,6,FALSE)</f>
        <v>F</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一般社団法人アマービレフィルハーモニー管弦楽団</v>
      </c>
      <c r="D3" s="97"/>
      <c r="E3" s="97"/>
      <c r="F3" s="97"/>
      <c r="G3" s="27" t="s">
        <v>4</v>
      </c>
      <c r="H3" s="98" t="str">
        <f>VLOOKUP($C$2,'R7_制作団体一覧'!A:H,7,FALSE)</f>
        <v>一般社団法人アマービレフィルハーモニー管弦楽団</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91" t="s">
        <v>613</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7</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v>0</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614</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0.8</v>
      </c>
      <c r="G13" s="51" t="s">
        <v>40</v>
      </c>
      <c r="H13" s="49" t="s">
        <v>7</v>
      </c>
      <c r="I13" s="50">
        <v>1.5</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615</v>
      </c>
      <c r="F14" s="120"/>
      <c r="G14" s="121" t="s">
        <v>50</v>
      </c>
      <c r="H14" s="122"/>
      <c r="I14" s="122"/>
      <c r="J14" s="123" t="s">
        <v>616</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619</v>
      </c>
      <c r="F17" s="124"/>
      <c r="G17" s="138" t="s">
        <v>53</v>
      </c>
      <c r="H17" s="139"/>
      <c r="I17" s="139"/>
      <c r="J17" s="47">
        <v>50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618</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1.7</v>
      </c>
      <c r="G19" s="63" t="s">
        <v>40</v>
      </c>
      <c r="H19" s="64" t="s">
        <v>55</v>
      </c>
      <c r="I19" s="62">
        <v>4.7</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615</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0.8</v>
      </c>
      <c r="H55" s="177"/>
      <c r="I55" s="20" t="s">
        <v>7</v>
      </c>
      <c r="J55" s="176">
        <f>I13</f>
        <v>1.5</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50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2" manualBreakCount="2">
    <brk id="27" max="11" man="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E1" workbookViewId="0">
      <selection activeCell="AJ3" sqref="AJ3"/>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197" t="s">
        <v>430</v>
      </c>
      <c r="AK2" s="197" t="s">
        <v>433</v>
      </c>
      <c r="AL2" s="197" t="s">
        <v>431</v>
      </c>
      <c r="AM2" s="197" t="s">
        <v>432</v>
      </c>
      <c r="AN2" s="197" t="s">
        <v>434</v>
      </c>
      <c r="AO2" s="197" t="s">
        <v>430</v>
      </c>
      <c r="AP2" s="197" t="s">
        <v>433</v>
      </c>
      <c r="AQ2" s="197" t="s">
        <v>431</v>
      </c>
      <c r="AR2" s="197" t="s">
        <v>432</v>
      </c>
      <c r="AS2" s="197" t="s">
        <v>434</v>
      </c>
      <c r="AT2" s="197" t="s">
        <v>430</v>
      </c>
      <c r="AU2" s="197" t="s">
        <v>433</v>
      </c>
      <c r="AV2" s="197" t="s">
        <v>431</v>
      </c>
      <c r="AW2" s="197" t="s">
        <v>432</v>
      </c>
      <c r="AX2" s="197" t="s">
        <v>434</v>
      </c>
      <c r="AY2" s="197" t="s">
        <v>430</v>
      </c>
      <c r="AZ2" s="197" t="s">
        <v>433</v>
      </c>
      <c r="BA2" s="197" t="s">
        <v>431</v>
      </c>
      <c r="BB2" s="197" t="s">
        <v>432</v>
      </c>
      <c r="BC2" s="197" t="s">
        <v>434</v>
      </c>
    </row>
    <row r="3" spans="1:55" ht="13.5" customHeight="1" x14ac:dyDescent="0.15">
      <c r="A3" s="71" t="str">
        <f>①会場条件に係るヒアリングシート!C2</f>
        <v>K146</v>
      </c>
      <c r="B3" s="71" t="str">
        <f>①会場条件に係るヒアリングシート!E2</f>
        <v>音楽</v>
      </c>
      <c r="C3" s="71" t="str">
        <f>①会場条件に係るヒアリングシート!G2</f>
        <v>オーケストラ等</v>
      </c>
      <c r="D3" s="71" t="str">
        <f>①会場条件に係るヒアリングシート!I2</f>
        <v>C区分</v>
      </c>
      <c r="E3" s="71" t="str">
        <f>①会場条件に係るヒアリングシート!K2</f>
        <v>F</v>
      </c>
      <c r="F3" s="71" t="str">
        <f>①会場条件に係るヒアリングシート!C3</f>
        <v>一般社団法人アマービレフィルハーモニー管弦楽団</v>
      </c>
      <c r="G3" s="71" t="str">
        <f>①会場条件に係るヒアリングシート!H3</f>
        <v>一般社団法人アマービレフィルハーモニー管弦楽団</v>
      </c>
      <c r="H3" s="71" t="str">
        <f>①会場条件に係るヒアリングシート!E9</f>
        <v>2F以上応相談</v>
      </c>
      <c r="I3" s="71" t="str">
        <f>①会場条件に係るヒアリングシート!J9</f>
        <v>問いません</v>
      </c>
      <c r="J3" s="71">
        <f>①会場条件に係るヒアリングシート!F10</f>
        <v>10</v>
      </c>
      <c r="K3" s="71">
        <f>①会場条件に係るヒアリングシート!I10</f>
        <v>7</v>
      </c>
      <c r="L3" s="71">
        <f>①会場条件に係るヒアリングシート!F11</f>
        <v>0</v>
      </c>
      <c r="M3" s="71" t="str">
        <f>①会場条件に係るヒアリングシート!F12</f>
        <v>可</v>
      </c>
      <c r="N3" s="71" t="str">
        <f>①会場条件に係るヒアリングシート!J12</f>
        <v>条件が合えば可</v>
      </c>
      <c r="O3" s="71">
        <f>①会場条件に係るヒアリングシート!F13</f>
        <v>0.8</v>
      </c>
      <c r="P3" s="71">
        <f>①会場条件に係るヒアリングシート!I13</f>
        <v>1.5</v>
      </c>
      <c r="Q3" s="71" t="str">
        <f>①会場条件に係るヒアリングシート!E14</f>
        <v>不要</v>
      </c>
      <c r="R3" s="71" t="str">
        <f>①会場条件に係るヒアリングシート!J14</f>
        <v>有無さえ分ればよい</v>
      </c>
      <c r="S3" s="71" t="str">
        <f>①会場条件に係るヒアリングシート!E15</f>
        <v>使わない</v>
      </c>
      <c r="T3" s="71">
        <f>①会場条件に係るヒアリングシート!J15</f>
        <v>0</v>
      </c>
      <c r="U3" s="71">
        <f>①会場条件に係るヒアリングシート!J16</f>
        <v>0</v>
      </c>
      <c r="V3" s="71" t="str">
        <f>①会場条件に係るヒアリングシート!E17</f>
        <v>応相談</v>
      </c>
      <c r="W3" s="71">
        <f>①会場条件に係るヒアリングシート!J17</f>
        <v>50</v>
      </c>
      <c r="X3" s="71" t="str">
        <f>①会場条件に係るヒアリングシート!E18</f>
        <v>ハイエース</v>
      </c>
      <c r="Y3" s="71">
        <f>①会場条件に係るヒアリングシート!H18</f>
        <v>1</v>
      </c>
      <c r="Z3" s="71">
        <f>①会場条件に係るヒアリングシート!F19</f>
        <v>1.7</v>
      </c>
      <c r="AA3" s="71">
        <f>①会場条件に係るヒアリングシート!I19</f>
        <v>4.7</v>
      </c>
      <c r="AB3" s="71">
        <f>①会場条件に係るヒアリングシート!E20</f>
        <v>0</v>
      </c>
      <c r="AC3" s="71" t="str">
        <f>①会場条件に係るヒアリングシート!E25</f>
        <v>不要</v>
      </c>
      <c r="AD3" s="71">
        <f>①会場条件に係るヒアリングシート!E26</f>
        <v>0</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kodomo003（Taishi)</cp:lastModifiedBy>
  <cp:lastPrinted>2024-11-19T04:21:47Z</cp:lastPrinted>
  <dcterms:created xsi:type="dcterms:W3CDTF">2017-09-27T00:12:11Z</dcterms:created>
  <dcterms:modified xsi:type="dcterms:W3CDTF">2024-12-06T05:15:06Z</dcterms:modified>
</cp:coreProperties>
</file>